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tables/table2.xml" ContentType="application/vnd.openxmlformats-officedocument.spreadsheetml.tab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5.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https://d.docs.live.net/91292ea90532e938/Desktop/New folder (3)/"/>
    </mc:Choice>
  </mc:AlternateContent>
  <xr:revisionPtr revIDLastSave="26" documentId="8_{CDA36917-B514-445B-9914-8DD702778286}" xr6:coauthVersionLast="47" xr6:coauthVersionMax="47" xr10:uidLastSave="{8E550A5E-930C-40FC-8197-AC88BA9B8363}"/>
  <bookViews>
    <workbookView xWindow="-110" yWindow="-110" windowWidth="19420" windowHeight="11020" xr2:uid="{9195B065-83E1-47A7-AE74-339F08F0010F}"/>
  </bookViews>
  <sheets>
    <sheet name="Introduction" sheetId="13" r:id="rId1"/>
    <sheet name="infoedge 1" sheetId="14" r:id="rId2"/>
    <sheet name="infoedge 2" sheetId="15" r:id="rId3"/>
    <sheet name="eBay 1" sheetId="20" r:id="rId4"/>
    <sheet name="eBay 2" sheetId="21" r:id="rId5"/>
    <sheet name="Tencent 1" sheetId="16" r:id="rId6"/>
    <sheet name="Tencent 2" sheetId="17" r:id="rId7"/>
    <sheet name="EA 1" sheetId="18" r:id="rId8"/>
    <sheet name="EA 2" sheetId="19" r:id="rId9"/>
    <sheet name="Conclusion" sheetId="11" r:id="rId10"/>
  </sheets>
  <externalReferences>
    <externalReference r:id="rId11"/>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0" i="20" l="1"/>
  <c r="H19" i="20"/>
  <c r="H18" i="20"/>
  <c r="H17" i="20"/>
  <c r="H16" i="20"/>
  <c r="H15" i="20"/>
  <c r="H14" i="20"/>
  <c r="H13" i="20"/>
  <c r="H12" i="20"/>
  <c r="H11" i="20"/>
  <c r="H10" i="20"/>
  <c r="H9" i="20"/>
  <c r="H8" i="20"/>
  <c r="H7" i="20"/>
  <c r="F7" i="20"/>
  <c r="E7" i="20"/>
  <c r="H6" i="20"/>
  <c r="F6" i="20"/>
  <c r="E6" i="20"/>
  <c r="H5" i="20"/>
  <c r="F5" i="20"/>
  <c r="E5" i="20"/>
  <c r="E4" i="18"/>
  <c r="E5" i="18"/>
  <c r="E6" i="18"/>
  <c r="E7" i="18"/>
  <c r="E8" i="18"/>
  <c r="E9" i="18"/>
  <c r="E10" i="18"/>
  <c r="E11" i="18"/>
  <c r="E12" i="18"/>
  <c r="E13" i="18"/>
  <c r="E14" i="18"/>
  <c r="E4" i="16"/>
  <c r="G4" i="16"/>
  <c r="I4" i="16"/>
  <c r="E5" i="16"/>
  <c r="G5" i="16"/>
  <c r="I5" i="16"/>
  <c r="E6" i="16"/>
  <c r="G6" i="16"/>
  <c r="I6" i="16"/>
  <c r="E7" i="16"/>
  <c r="G7" i="16"/>
  <c r="I7" i="16"/>
  <c r="E8" i="16"/>
  <c r="G8" i="16"/>
  <c r="E9" i="16"/>
  <c r="G9" i="16"/>
  <c r="I9" i="16"/>
  <c r="E10" i="16"/>
  <c r="G10" i="16"/>
  <c r="I10" i="16"/>
  <c r="E11" i="16"/>
  <c r="G11" i="16"/>
  <c r="I11" i="16"/>
  <c r="E12" i="16"/>
  <c r="G12" i="16"/>
  <c r="I12" i="16"/>
  <c r="E13" i="16"/>
  <c r="G13" i="16"/>
  <c r="I13" i="16"/>
  <c r="E14" i="16"/>
  <c r="G14" i="16"/>
  <c r="I14" i="16"/>
  <c r="E15" i="16"/>
  <c r="G15" i="16"/>
  <c r="I15" i="16"/>
  <c r="E5" i="14"/>
  <c r="F5" i="14"/>
  <c r="H5" i="14"/>
  <c r="E6" i="14"/>
  <c r="F6" i="14"/>
  <c r="H6" i="14"/>
  <c r="E7" i="14"/>
  <c r="F7" i="14"/>
  <c r="H7" i="14"/>
  <c r="E8" i="14"/>
  <c r="F8" i="14"/>
  <c r="H8" i="14"/>
  <c r="E9" i="14"/>
  <c r="F9" i="14"/>
  <c r="H9" i="14"/>
  <c r="E10" i="14"/>
  <c r="F10" i="14"/>
  <c r="H10" i="14"/>
  <c r="E11" i="14"/>
  <c r="F11" i="14"/>
  <c r="H11" i="14"/>
  <c r="E12" i="14"/>
  <c r="F12" i="14"/>
  <c r="H12" i="14"/>
  <c r="E13" i="14"/>
  <c r="F13" i="14"/>
  <c r="H13" i="14"/>
  <c r="E14" i="14"/>
  <c r="F14" i="14"/>
  <c r="H14" i="14"/>
  <c r="E15" i="14"/>
  <c r="F15" i="14"/>
  <c r="H15" i="14"/>
  <c r="E16" i="14"/>
</calcChain>
</file>

<file path=xl/sharedStrings.xml><?xml version="1.0" encoding="utf-8"?>
<sst xmlns="http://schemas.openxmlformats.org/spreadsheetml/2006/main" count="221" uniqueCount="140">
  <si>
    <t>The Sales Growth Rate of a business is the the rate at which it is growing its sales year over year. The Rule #1 Sales Growth Rate calculator helps you determine this rate of growth. Sales Growth Rate is one of the Big 5 Numbers required to determine whether a company may be a Rule #1 'wonderful business'.</t>
  </si>
  <si>
    <t>Year</t>
  </si>
  <si>
    <t>Year Close</t>
  </si>
  <si>
    <t>NA</t>
  </si>
  <si>
    <t>Dividend Yield Ratio</t>
  </si>
  <si>
    <t>Dividend Payout Ratio</t>
  </si>
  <si>
    <t>Dividend Yield (Stock)</t>
  </si>
  <si>
    <t>Sales Growth Rate</t>
  </si>
  <si>
    <t>Buyback</t>
  </si>
  <si>
    <t>Free Cash Flow To Equity</t>
  </si>
  <si>
    <t>The dividend yield shows how much a company has paid out in dividends over the course of a year. The yield is presented as a percentage, not as an actual dollar</t>
  </si>
  <si>
    <t>The dividend payout ratio shows whether the dividend payments made by a company make sense given their earnings. If the number is too high, it may be a sign that too small a percentage of the company's profits are being reinvested for future operations. This casts doubt on the company's ability to maintain high dividend payments.</t>
  </si>
  <si>
    <t>Free cashflow to equity is a metric of how much cash can be distrubuted to the equity shaerholders of company as dividends or stock buybacks-after all expenses, reinvestments, and debt repayments are taken care of.</t>
  </si>
  <si>
    <r>
      <rPr>
        <b/>
        <sz val="11"/>
        <color theme="1"/>
        <rFont val="Calibri"/>
        <family val="2"/>
        <scheme val="minor"/>
      </rPr>
      <t>eBay Inc</t>
    </r>
    <r>
      <rPr>
        <sz val="11"/>
        <color theme="1"/>
        <rFont val="Calibri"/>
        <family val="2"/>
        <scheme val="minor"/>
      </rPr>
      <t>. is an American multinational e-commerce corporation based in San Jose, California, that facilitates consumer-to-consumer and business-to-consumer sales through its website</t>
    </r>
  </si>
  <si>
    <r>
      <rPr>
        <b/>
        <sz val="11"/>
        <color theme="1"/>
        <rFont val="Calibri"/>
        <family val="2"/>
        <scheme val="minor"/>
      </rPr>
      <t>Tencent Holdings Ltd.</t>
    </r>
    <r>
      <rPr>
        <sz val="11"/>
        <color theme="1"/>
        <rFont val="Calibri"/>
        <family val="2"/>
        <scheme val="minor"/>
      </rPr>
      <t>, also known as Tencent, is a Chinese multinational entertainment conglomerate and holdings company, and it is the largest gaming company in the world.</t>
    </r>
  </si>
  <si>
    <r>
      <rPr>
        <b/>
        <sz val="11"/>
        <color theme="1"/>
        <rFont val="Calibri"/>
        <family val="2"/>
        <scheme val="minor"/>
      </rPr>
      <t>Info Edge Limited</t>
    </r>
    <r>
      <rPr>
        <sz val="11"/>
        <color theme="1"/>
        <rFont val="Calibri"/>
        <family val="2"/>
        <scheme val="minor"/>
      </rPr>
      <t xml:space="preserve"> is an Indian pure play internet company, based in Noida, Uttar Pradesh.</t>
    </r>
  </si>
  <si>
    <r>
      <rPr>
        <b/>
        <sz val="11"/>
        <color theme="1"/>
        <rFont val="Calibri"/>
        <family val="2"/>
        <scheme val="minor"/>
      </rPr>
      <t>Electronic Arts Inc.</t>
    </r>
    <r>
      <rPr>
        <sz val="11"/>
        <color theme="1"/>
        <rFont val="Calibri"/>
        <family val="2"/>
        <scheme val="minor"/>
      </rPr>
      <t xml:space="preserve"> is an American video game company headquartered in Redwood City, California.</t>
    </r>
  </si>
  <si>
    <t>Our Group was assigned the ONLINE Sector. We selected one company each, eBay Inc, InfoEdge, Tencent, Electronic Arts Inc.</t>
  </si>
  <si>
    <t>Tencent is the only company which has given since 10 years. All other companies started giving dividends recently. Comparing all the dividend yield ratios, we can draw a conclusion that online companies generally do not spend on dividend. Online being a growing sector, these companies also usually don't  buyback and focus on growth. However we can see that since last few years the growth rate is affected probably due to covid. Online sector boomed during the early years of last decade. So we can see the maximum groth rate in sales during that period.</t>
  </si>
  <si>
    <t>After doing research about these companies, we came up with the following outcomes:</t>
  </si>
  <si>
    <t xml:space="preserve">Name </t>
  </si>
  <si>
    <t>Roll. No.</t>
  </si>
  <si>
    <t>Company selected</t>
  </si>
  <si>
    <t>Gargi Tendulkar</t>
  </si>
  <si>
    <t>Free Cash Flow 
to Equity (in Rs.Cr.)</t>
  </si>
  <si>
    <t>No buyback done</t>
  </si>
  <si>
    <t>Sales 
Growth Rate</t>
  </si>
  <si>
    <t>Info Edge India Annual Revenue 
(in Rs.Cr.)</t>
  </si>
  <si>
    <t>EPS
(in Rs.)</t>
  </si>
  <si>
    <t>Dividend
(in Rs.)</t>
  </si>
  <si>
    <t>NA- Not Available</t>
  </si>
  <si>
    <t>Online Sector - Info Edge India</t>
  </si>
  <si>
    <t>Free cashflow to equity is a metric of how much cash can be distrubuted to the equity 
shareholders of company as dividends or stock buybacks-after all expenses, 
reinvestments, and debt repayments are taken care of.</t>
  </si>
  <si>
    <t>Annual revenue - Capital Expenditure + Net Debt Issued</t>
  </si>
  <si>
    <t xml:space="preserve">   5. Free Cash flow to Equity = </t>
  </si>
  <si>
    <t>A buyback, also known as a share repurchase, is when a company buys its own 
outstanding shares to reduce the number of shares available on the open market.</t>
  </si>
  <si>
    <t xml:space="preserve">   4. Buyback amount = </t>
  </si>
  <si>
    <t>The Sales Growth Rate of a business is the the rate at which it is growing its sales year over year.</t>
  </si>
  <si>
    <t>Annual revenue of last year</t>
  </si>
  <si>
    <t>Annual revenue of current year - Annual revenue of last year</t>
  </si>
  <si>
    <t xml:space="preserve">   3. Sales Growth Rate = </t>
  </si>
  <si>
    <t>The dividend payout ratio shows whether the dividend 
payments made by a company make sense given their earnings.</t>
  </si>
  <si>
    <t>Earnings per share</t>
  </si>
  <si>
    <t>Annual dividends per share</t>
  </si>
  <si>
    <t xml:space="preserve">   2. Divident Payout Ratio = </t>
  </si>
  <si>
    <t>The dividend yield shows how much a company has paid out in 
dividends over the course of a year.</t>
  </si>
  <si>
    <t>Price per share</t>
  </si>
  <si>
    <t xml:space="preserve">   1. Dividend Yield Ratio =</t>
  </si>
  <si>
    <t>Calculations used:</t>
  </si>
  <si>
    <t>Saloni Tayshete</t>
  </si>
  <si>
    <t>infoedge</t>
  </si>
  <si>
    <t>Prati Thakkar</t>
  </si>
  <si>
    <t>Raj Tripathi</t>
  </si>
  <si>
    <t>April 29,2011</t>
  </si>
  <si>
    <t>May 16, 2012</t>
  </si>
  <si>
    <t>May 16, 2013</t>
  </si>
  <si>
    <t>May 14, 2014</t>
  </si>
  <si>
    <t>May 13, 2015</t>
  </si>
  <si>
    <t>May 18, 2016</t>
  </si>
  <si>
    <t>May 17,2017</t>
  </si>
  <si>
    <t>May 17,2018</t>
  </si>
  <si>
    <t>Dec 28, 2018</t>
  </si>
  <si>
    <t>May 16, 2019</t>
  </si>
  <si>
    <t>May 14, 2020</t>
  </si>
  <si>
    <t>26627 (as of september 2021)</t>
  </si>
  <si>
    <t>May 21, 2021</t>
  </si>
  <si>
    <t>FCFE (Free Cash Flow to Equity) (in millions) (in dollars)</t>
  </si>
  <si>
    <t>Buyback Amount (in million) (in dollars)</t>
  </si>
  <si>
    <t>Sales (in millions) (in dollars)</t>
  </si>
  <si>
    <t>Dividend Payout</t>
  </si>
  <si>
    <t>Earnings Per Share (in dollars)</t>
  </si>
  <si>
    <t>Dividend Yield</t>
  </si>
  <si>
    <t>Dividend (in dollars)</t>
  </si>
  <si>
    <t>Market Price (Adj. Close) (as on the dividend given date) (in dollars)</t>
  </si>
  <si>
    <t>Date (on which dividend was paid)</t>
  </si>
  <si>
    <t>TENCENT</t>
  </si>
  <si>
    <t>https://www.bloombergquint.com/markets/chinese-technology-stocks-jump-after-tencent-buys-back-shares
https://www.wsj.com/market-data/quotes/HK/700/historical-prices
https://www.reuters.com/companies/0700.HK/financials/income-statement-annual
https://www.macrotrends.net/stocks/charts/TCEHY/tencent-holding/financial-statements
https://finance.yahoo.com/quote/TCEHY/history?period1=1493596800&amp;period2=1496102400&amp;interval=1d&amp;filter=history&amp;frequency=1d&amp;includeAdjustedClose=true
https://ycharts.com/companies/TCEHY/dividend</t>
  </si>
  <si>
    <t>Data Collected From</t>
  </si>
  <si>
    <t>(Net Income + Depreciation &amp; Amortization + Changes in WC + Capex + Net Borrowings)</t>
  </si>
  <si>
    <t>=</t>
  </si>
  <si>
    <t>A buyback, also known as a share repurchase, is when a company buys its own outstanding shares to reduce the number of shares available on the open market</t>
  </si>
  <si>
    <t>For eg. Sales Growth Rate in 2021=[(68153.00-69851.07)/69851.07]*100= -2% ,similarly for all other years</t>
  </si>
  <si>
    <t>[(Current year sales – Previous year sales) / Previous year sales]*100</t>
  </si>
  <si>
    <t>For eg. Dividend payout in 2021=(0.206/1.90)*100=10.84 % ,similarly for all other years</t>
  </si>
  <si>
    <t>(Dividends per share / Earnings per share)*100</t>
  </si>
  <si>
    <t>Dividends Payout Ratio</t>
  </si>
  <si>
    <t>For eg. Dividend yield in 2021=(0.206/74.6)*100=0.28% ,similarly for all other years</t>
  </si>
  <si>
    <t>(Annual Dividends per Share / Price per Share)*100</t>
  </si>
  <si>
    <t>Tencent</t>
  </si>
  <si>
    <t>ONLINE SECTOR</t>
  </si>
  <si>
    <t>GROUP 6</t>
  </si>
  <si>
    <t>References</t>
  </si>
  <si>
    <t>https://www.moneycontrol.com/</t>
  </si>
  <si>
    <t>https://www.moneycontrol.com/financials/infoedgeindia/results/yearly/iei01/3#iei01</t>
  </si>
  <si>
    <t>https://www.moneycontrol.com/financials/infoedgeindia/cash-flowVI/iei01/3#iei01</t>
  </si>
  <si>
    <t>https://www.moneycontrol.com/company-facts/infoedgeindia/dividends/IEI01</t>
  </si>
  <si>
    <t>$131 B</t>
  </si>
  <si>
    <t>$218 B</t>
  </si>
  <si>
    <t>$615 B</t>
  </si>
  <si>
    <t>$972 B</t>
  </si>
  <si>
    <t>$1372 B</t>
  </si>
  <si>
    <t>$1455 B</t>
  </si>
  <si>
    <t>$1585 B</t>
  </si>
  <si>
    <t>$1428 B</t>
  </si>
  <si>
    <t>$1657 B</t>
  </si>
  <si>
    <t xml:space="preserve">                                   287.6 M</t>
  </si>
  <si>
    <t xml:space="preserve">                                       $0.17</t>
  </si>
  <si>
    <t>$1810 B</t>
  </si>
  <si>
    <t xml:space="preserve">                                       $0.68</t>
  </si>
  <si>
    <t>FREE CASH FLOW TO EQUITY</t>
  </si>
  <si>
    <t>BUYBACK AMOUNT SPENT</t>
  </si>
  <si>
    <t>SALES GROWTH RATE</t>
  </si>
  <si>
    <t>DIVIDEND PAYOUT RATIO</t>
  </si>
  <si>
    <t>DIVIDEND YIELD RATIO</t>
  </si>
  <si>
    <t>DIVIDEND PER SHARE(DPS)</t>
  </si>
  <si>
    <t xml:space="preserve">                  YEAR</t>
  </si>
  <si>
    <t>Online Sector - Electronic Arts .Inc</t>
  </si>
  <si>
    <t>https://in.investing.com/equities/electronic-arts-inc-dividends</t>
  </si>
  <si>
    <t>https://www.nasdaq.com/market-activity/stocks/ea/financials</t>
  </si>
  <si>
    <t>Free cashflow to equity is a metric of how much cash can be distrubuted to the equity
shareholders of company as dividends or stock buybacks-after all expenses,
reinvestments, and debt repayments are taken care of.</t>
  </si>
  <si>
    <t>https://www.marketbeat.com/stocks/NASDAQ/EA/dividend/</t>
  </si>
  <si>
    <t>SOURCE-</t>
  </si>
  <si>
    <t>The dividend payout ratio shows whether the dividend
payments made by a company make sense given their earnings.</t>
  </si>
  <si>
    <t>The dividend yield shows how much a company has paid out in
dividends over the course of a year.</t>
  </si>
  <si>
    <t>Electronic Arts .Inc</t>
  </si>
  <si>
    <t>eBay.Inc</t>
  </si>
  <si>
    <t>EBAY</t>
  </si>
  <si>
    <t>dividend($)</t>
  </si>
  <si>
    <t>EPS($)</t>
  </si>
  <si>
    <t>Sales(Millions of US $)</t>
  </si>
  <si>
    <t>no buyback done</t>
  </si>
  <si>
    <t>Free Cashflow to equity(Millions of US $)</t>
  </si>
  <si>
    <t>227(as of september 2021)</t>
  </si>
  <si>
    <t xml:space="preserve">annual dividends per share/ price per share </t>
  </si>
  <si>
    <t>annual dividends per share/ earnings per share</t>
  </si>
  <si>
    <t>[(Current year sales-Previous yeas sales)/(Previous year sales)]</t>
  </si>
  <si>
    <t>A buyback, also known as a share repurchase, is when a company buys its own outstanding shares to reduce the number of shares available on the open market.</t>
  </si>
  <si>
    <t>https://www.nasdaq.com/</t>
  </si>
  <si>
    <t>https://finance.yahoo.com/</t>
  </si>
  <si>
    <t>https://www.macrotrends.net/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</si>
</sst>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_ "/>
    <numFmt numFmtId="165" formatCode="_-[$$-409]* #,##0.00_ ;_-[$$-409]* \-#,##0.00\ ;_-[$$-409]* &quot;-&quot;??_ ;_-@_ "/>
    <numFmt numFmtId="166" formatCode="0.000%"/>
  </numFmts>
  <fonts count="21"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sz val="11"/>
      <color theme="1"/>
      <name val="Arial Black"/>
      <family val="2"/>
    </font>
    <font>
      <sz val="22"/>
      <color theme="1"/>
      <name val="Arial Black"/>
      <family val="2"/>
    </font>
    <font>
      <b/>
      <sz val="14"/>
      <color theme="1"/>
      <name val="Calibri"/>
      <family val="2"/>
      <scheme val="minor"/>
    </font>
    <font>
      <b/>
      <sz val="20"/>
      <color theme="1"/>
      <name val="Calibri"/>
      <family val="2"/>
      <scheme val="minor"/>
    </font>
    <font>
      <b/>
      <sz val="12"/>
      <color theme="1"/>
      <name val="Calibri Light"/>
      <family val="2"/>
      <scheme val="major"/>
    </font>
    <font>
      <b/>
      <sz val="12"/>
      <color theme="1"/>
      <name val="Calibri"/>
      <family val="2"/>
      <scheme val="minor"/>
    </font>
    <font>
      <sz val="12"/>
      <color theme="4"/>
      <name val="Calibri"/>
      <family val="2"/>
      <scheme val="minor"/>
    </font>
    <font>
      <sz val="12"/>
      <color theme="1"/>
      <name val="Calibri"/>
      <family val="2"/>
      <scheme val="minor"/>
    </font>
    <font>
      <sz val="12"/>
      <color rgb="FFFF0000"/>
      <name val="Calibri"/>
      <family val="2"/>
      <scheme val="minor"/>
    </font>
    <font>
      <b/>
      <sz val="20"/>
      <color rgb="FF000000"/>
      <name val="Calibri"/>
      <family val="2"/>
    </font>
    <font>
      <sz val="11"/>
      <color rgb="FF000000"/>
      <name val="Calibri"/>
      <family val="2"/>
    </font>
    <font>
      <b/>
      <sz val="14"/>
      <color rgb="FF000000"/>
      <name val="Calibri"/>
      <family val="2"/>
    </font>
    <font>
      <sz val="20"/>
      <color theme="1"/>
      <name val="Arial Black"/>
      <family val="2"/>
    </font>
    <font>
      <sz val="11"/>
      <color rgb="FFC00000"/>
      <name val="Calibri"/>
      <family val="2"/>
      <scheme val="minor"/>
    </font>
    <font>
      <sz val="11"/>
      <color rgb="FF2B2B2B"/>
      <name val="Calibri"/>
      <family val="2"/>
      <scheme val="minor"/>
    </font>
    <font>
      <b/>
      <u/>
      <sz val="11"/>
      <color theme="1"/>
      <name val="Calibri"/>
      <family val="2"/>
      <scheme val="minor"/>
    </font>
  </fonts>
  <fills count="13">
    <fill>
      <patternFill patternType="none"/>
    </fill>
    <fill>
      <patternFill patternType="gray125"/>
    </fill>
    <fill>
      <patternFill patternType="solid">
        <fgColor theme="7" tint="0.59999389629810485"/>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medium">
        <color auto="1"/>
      </left>
      <right style="medium">
        <color auto="1"/>
      </right>
      <top style="medium">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diagonal/>
    </border>
    <border>
      <left style="thin">
        <color rgb="FFB2B2B2"/>
      </left>
      <right style="thin">
        <color rgb="FFB2B2B2"/>
      </right>
      <top/>
      <bottom/>
      <diagonal/>
    </border>
    <border>
      <left/>
      <right/>
      <top/>
      <bottom style="thin">
        <color rgb="FFB2B2B2"/>
      </bottom>
      <diagonal/>
    </border>
    <border>
      <left style="thin">
        <color rgb="FF000000"/>
      </left>
      <right style="thin">
        <color rgb="FF000000"/>
      </right>
      <top style="thin">
        <color rgb="FF000000"/>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8">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4" fillId="0" borderId="0" applyNumberFormat="0" applyFill="0" applyBorder="0" applyAlignment="0" applyProtection="0"/>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cellStyleXfs>
  <cellXfs count="199">
    <xf numFmtId="0" fontId="0" fillId="0" borderId="0" xfId="0"/>
    <xf numFmtId="9" fontId="0" fillId="0" borderId="0" xfId="0" applyNumberFormat="1"/>
    <xf numFmtId="3" fontId="0" fillId="0" borderId="0" xfId="0" applyNumberFormat="1"/>
    <xf numFmtId="0" fontId="0" fillId="0" borderId="0" xfId="0" applyAlignment="1">
      <alignment horizontal="right"/>
    </xf>
    <xf numFmtId="2" fontId="0" fillId="0" borderId="0" xfId="0" applyNumberFormat="1"/>
    <xf numFmtId="0" fontId="0" fillId="0" borderId="0" xfId="0" applyFont="1" applyBorder="1"/>
    <xf numFmtId="0" fontId="0" fillId="0" borderId="0" xfId="0" applyBorder="1"/>
    <xf numFmtId="4" fontId="0" fillId="0" borderId="0" xfId="0" applyNumberFormat="1"/>
    <xf numFmtId="0" fontId="2" fillId="0" borderId="0" xfId="0" applyFont="1" applyAlignment="1">
      <alignment vertical="top"/>
    </xf>
    <xf numFmtId="9" fontId="0" fillId="0" borderId="0" xfId="0" applyNumberFormat="1" applyAlignment="1">
      <alignment horizontal="right"/>
    </xf>
    <xf numFmtId="10" fontId="0" fillId="0" borderId="0" xfId="0" applyNumberFormat="1" applyAlignment="1">
      <alignment horizontal="right"/>
    </xf>
    <xf numFmtId="10" fontId="0" fillId="0" borderId="0" xfId="0" applyNumberFormat="1"/>
    <xf numFmtId="0" fontId="0" fillId="0" borderId="0" xfId="0" applyAlignment="1">
      <alignment horizontal="center" vertical="center"/>
    </xf>
    <xf numFmtId="0" fontId="0" fillId="0" borderId="0" xfId="0" applyAlignment="1">
      <alignment horizontal="center" vertical="center" wrapText="1"/>
    </xf>
    <xf numFmtId="0" fontId="2" fillId="0" borderId="0" xfId="0" applyFont="1" applyAlignment="1">
      <alignment horizontal="center" vertical="center"/>
    </xf>
    <xf numFmtId="0" fontId="8" fillId="0" borderId="0" xfId="0" applyFont="1" applyAlignment="1">
      <alignment horizontal="left"/>
    </xf>
    <xf numFmtId="0" fontId="1" fillId="0" borderId="0" xfId="5">
      <alignment vertical="center"/>
    </xf>
    <xf numFmtId="4" fontId="1" fillId="0" borderId="1" xfId="5" applyNumberFormat="1" applyBorder="1">
      <alignment vertical="center"/>
    </xf>
    <xf numFmtId="0" fontId="1" fillId="0" borderId="1" xfId="5" applyBorder="1">
      <alignment vertical="center"/>
    </xf>
    <xf numFmtId="9" fontId="1" fillId="0" borderId="1" xfId="6" applyBorder="1">
      <alignment vertical="center"/>
    </xf>
    <xf numFmtId="10" fontId="1" fillId="0" borderId="1" xfId="6" applyNumberFormat="1" applyBorder="1">
      <alignment vertical="center"/>
    </xf>
    <xf numFmtId="164" fontId="1" fillId="0" borderId="1" xfId="5" applyNumberFormat="1" applyBorder="1">
      <alignment vertical="center"/>
    </xf>
    <xf numFmtId="0" fontId="1" fillId="0" borderId="1" xfId="5" applyBorder="1" applyAlignment="1">
      <alignment horizontal="right" vertical="center" wrapText="1"/>
    </xf>
    <xf numFmtId="0" fontId="1" fillId="0" borderId="1" xfId="5" applyBorder="1" applyAlignment="1">
      <alignment vertical="center" wrapText="1"/>
    </xf>
    <xf numFmtId="164" fontId="1" fillId="0" borderId="1" xfId="5" applyNumberFormat="1" applyBorder="1" applyAlignment="1">
      <alignment horizontal="right" vertical="center"/>
    </xf>
    <xf numFmtId="3" fontId="1" fillId="0" borderId="1" xfId="5" applyNumberFormat="1" applyBorder="1" applyAlignment="1">
      <alignment horizontal="right" vertical="center"/>
    </xf>
    <xf numFmtId="0" fontId="1" fillId="0" borderId="1" xfId="5" applyBorder="1" applyAlignment="1">
      <alignment horizontal="right" vertical="center"/>
    </xf>
    <xf numFmtId="0" fontId="9" fillId="0" borderId="0" xfId="5" applyFont="1">
      <alignment vertical="center"/>
    </xf>
    <xf numFmtId="0" fontId="9" fillId="7" borderId="1" xfId="5" applyFont="1" applyFill="1" applyBorder="1" applyAlignment="1">
      <alignment vertical="center" wrapText="1"/>
    </xf>
    <xf numFmtId="0" fontId="9" fillId="7" borderId="1" xfId="5" applyFont="1" applyFill="1" applyBorder="1">
      <alignment vertical="center"/>
    </xf>
    <xf numFmtId="0" fontId="1" fillId="0" borderId="0" xfId="5" applyAlignment="1">
      <alignment vertical="center" wrapText="1"/>
    </xf>
    <xf numFmtId="0" fontId="10" fillId="0" borderId="0" xfId="5" applyFont="1">
      <alignment vertical="center"/>
    </xf>
    <xf numFmtId="0" fontId="11" fillId="0" borderId="9" xfId="5" applyFont="1" applyBorder="1" applyAlignment="1">
      <alignment horizontal="center" vertical="center" wrapText="1"/>
    </xf>
    <xf numFmtId="0" fontId="12" fillId="0" borderId="15" xfId="5" applyFont="1" applyBorder="1" applyAlignment="1">
      <alignment horizontal="center" vertical="center" wrapText="1"/>
    </xf>
    <xf numFmtId="0" fontId="12" fillId="0" borderId="14" xfId="5" applyFont="1" applyBorder="1" applyAlignment="1">
      <alignment horizontal="center" vertical="center" wrapText="1"/>
    </xf>
    <xf numFmtId="0" fontId="12" fillId="0" borderId="16" xfId="5" applyFont="1" applyBorder="1" applyAlignment="1">
      <alignment horizontal="center" vertical="center"/>
    </xf>
    <xf numFmtId="0" fontId="11" fillId="0" borderId="9" xfId="5" applyFont="1" applyBorder="1" applyAlignment="1">
      <alignment horizontal="center" vertical="center"/>
    </xf>
    <xf numFmtId="0" fontId="12" fillId="0" borderId="15" xfId="5" applyFont="1" applyBorder="1" applyAlignment="1">
      <alignment horizontal="center"/>
    </xf>
    <xf numFmtId="0" fontId="11" fillId="0" borderId="14" xfId="5" applyFont="1" applyBorder="1" applyAlignment="1">
      <alignment horizontal="center" vertical="center" wrapText="1"/>
    </xf>
    <xf numFmtId="0" fontId="12" fillId="0" borderId="17" xfId="5" applyFont="1" applyBorder="1" applyAlignment="1">
      <alignment horizontal="center"/>
    </xf>
    <xf numFmtId="0" fontId="13" fillId="0" borderId="9" xfId="5" applyFont="1" applyBorder="1" applyAlignment="1">
      <alignment horizontal="center" vertical="center"/>
    </xf>
    <xf numFmtId="0" fontId="10" fillId="0" borderId="15" xfId="5" applyFont="1" applyBorder="1" applyAlignment="1">
      <alignment horizontal="center" vertical="center"/>
    </xf>
    <xf numFmtId="0" fontId="13" fillId="0" borderId="14" xfId="5" applyFont="1" applyBorder="1" applyAlignment="1">
      <alignment horizontal="center" vertical="center"/>
    </xf>
    <xf numFmtId="0" fontId="12" fillId="0" borderId="16" xfId="5" applyFont="1" applyBorder="1" applyAlignment="1">
      <alignment horizontal="center"/>
    </xf>
    <xf numFmtId="0" fontId="10" fillId="0" borderId="16" xfId="5" applyFont="1" applyBorder="1" applyAlignment="1">
      <alignment horizontal="center" vertical="center"/>
    </xf>
    <xf numFmtId="0" fontId="12" fillId="0" borderId="6" xfId="5" applyFont="1" applyBorder="1" applyAlignment="1">
      <alignment horizontal="center" vertical="center"/>
    </xf>
    <xf numFmtId="0" fontId="12" fillId="0" borderId="9" xfId="5" applyFont="1" applyBorder="1" applyAlignment="1">
      <alignment horizontal="center" vertical="center"/>
    </xf>
    <xf numFmtId="0" fontId="12" fillId="0" borderId="9" xfId="5" applyFont="1" applyBorder="1" applyAlignment="1"/>
    <xf numFmtId="0" fontId="12" fillId="0" borderId="15" xfId="5" applyFont="1" applyBorder="1" applyAlignment="1"/>
    <xf numFmtId="0" fontId="1" fillId="0" borderId="0" xfId="5" applyAlignment="1"/>
    <xf numFmtId="0" fontId="1" fillId="0" borderId="0" xfId="5" applyAlignment="1">
      <alignment horizontal="center" vertical="center"/>
    </xf>
    <xf numFmtId="0" fontId="3" fillId="0" borderId="0" xfId="5" applyFont="1" applyAlignment="1">
      <alignment horizontal="center" vertical="center"/>
    </xf>
    <xf numFmtId="0" fontId="5" fillId="9" borderId="18" xfId="0" applyFont="1" applyFill="1" applyBorder="1"/>
    <xf numFmtId="0" fontId="5" fillId="9" borderId="19" xfId="0" applyFont="1" applyFill="1" applyBorder="1"/>
    <xf numFmtId="0" fontId="5" fillId="9" borderId="20" xfId="0" applyFont="1" applyFill="1" applyBorder="1"/>
    <xf numFmtId="0" fontId="0" fillId="9" borderId="21" xfId="0" applyFill="1" applyBorder="1"/>
    <xf numFmtId="0" fontId="0" fillId="9" borderId="1" xfId="0" applyFill="1" applyBorder="1"/>
    <xf numFmtId="0" fontId="0" fillId="9" borderId="22" xfId="0" applyFill="1" applyBorder="1"/>
    <xf numFmtId="0" fontId="0" fillId="9" borderId="23" xfId="0" applyFill="1" applyBorder="1"/>
    <xf numFmtId="0" fontId="0" fillId="9" borderId="24" xfId="0" applyFill="1" applyBorder="1"/>
    <xf numFmtId="0" fontId="0" fillId="9" borderId="25" xfId="0" applyFill="1" applyBorder="1"/>
    <xf numFmtId="0" fontId="0" fillId="10" borderId="10" xfId="0" applyFont="1" applyFill="1" applyBorder="1"/>
    <xf numFmtId="0" fontId="0" fillId="10" borderId="11" xfId="0" applyFill="1" applyBorder="1"/>
    <xf numFmtId="0" fontId="0" fillId="10" borderId="12" xfId="0" applyFill="1" applyBorder="1"/>
    <xf numFmtId="0" fontId="0" fillId="10" borderId="4" xfId="0" applyFill="1" applyBorder="1"/>
    <xf numFmtId="0" fontId="0" fillId="10" borderId="5" xfId="0" applyFill="1" applyBorder="1"/>
    <xf numFmtId="0" fontId="0" fillId="10" borderId="6" xfId="0" applyFill="1" applyBorder="1"/>
    <xf numFmtId="0" fontId="0" fillId="10" borderId="13" xfId="0" applyFill="1" applyBorder="1"/>
    <xf numFmtId="0" fontId="0" fillId="10" borderId="0" xfId="0" applyFill="1" applyBorder="1"/>
    <xf numFmtId="0" fontId="0" fillId="10" borderId="14" xfId="0" applyFill="1" applyBorder="1"/>
    <xf numFmtId="0" fontId="0" fillId="10" borderId="7" xfId="0" applyFill="1" applyBorder="1"/>
    <xf numFmtId="0" fontId="0" fillId="10" borderId="8" xfId="0" applyFill="1" applyBorder="1"/>
    <xf numFmtId="0" fontId="0" fillId="10" borderId="9" xfId="0" applyFill="1" applyBorder="1"/>
    <xf numFmtId="0" fontId="4" fillId="0" borderId="0" xfId="4"/>
    <xf numFmtId="0" fontId="1" fillId="2" borderId="28" xfId="1" applyBorder="1"/>
    <xf numFmtId="0" fontId="1" fillId="2" borderId="29" xfId="1" applyBorder="1"/>
    <xf numFmtId="9" fontId="1" fillId="2" borderId="29" xfId="1" applyNumberFormat="1" applyBorder="1"/>
    <xf numFmtId="10" fontId="1" fillId="2" borderId="29" xfId="1" applyNumberFormat="1" applyBorder="1"/>
    <xf numFmtId="0" fontId="1" fillId="2" borderId="30" xfId="1" applyBorder="1"/>
    <xf numFmtId="4" fontId="1" fillId="2" borderId="29" xfId="1" applyNumberFormat="1" applyBorder="1"/>
    <xf numFmtId="165" fontId="1" fillId="2" borderId="29" xfId="1" applyNumberFormat="1" applyBorder="1"/>
    <xf numFmtId="0" fontId="1" fillId="4" borderId="31" xfId="3" applyBorder="1" applyAlignment="1"/>
    <xf numFmtId="0" fontId="1" fillId="4" borderId="32" xfId="3" applyBorder="1" applyAlignment="1"/>
    <xf numFmtId="0" fontId="14" fillId="0" borderId="33" xfId="0" applyFont="1" applyBorder="1"/>
    <xf numFmtId="0" fontId="14" fillId="0" borderId="0" xfId="0" applyFont="1"/>
    <xf numFmtId="0" fontId="4" fillId="3" borderId="34" xfId="4" applyFill="1" applyBorder="1"/>
    <xf numFmtId="0" fontId="1" fillId="4" borderId="29" xfId="3" applyBorder="1"/>
    <xf numFmtId="0" fontId="4" fillId="3" borderId="29" xfId="4" applyFill="1" applyBorder="1"/>
    <xf numFmtId="0" fontId="15" fillId="0" borderId="0" xfId="0" applyFont="1"/>
    <xf numFmtId="0" fontId="6" fillId="8" borderId="4" xfId="0" applyFont="1" applyFill="1" applyBorder="1" applyAlignment="1">
      <alignment horizontal="center"/>
    </xf>
    <xf numFmtId="0" fontId="0" fillId="8" borderId="5" xfId="0" applyFill="1" applyBorder="1" applyAlignment="1">
      <alignment horizontal="center"/>
    </xf>
    <xf numFmtId="0" fontId="0" fillId="8" borderId="6" xfId="0" applyFill="1" applyBorder="1" applyAlignment="1">
      <alignment horizontal="center"/>
    </xf>
    <xf numFmtId="0" fontId="0" fillId="8" borderId="7" xfId="0" applyFill="1" applyBorder="1" applyAlignment="1">
      <alignment horizontal="center"/>
    </xf>
    <xf numFmtId="0" fontId="0" fillId="8" borderId="8" xfId="0" applyFill="1" applyBorder="1" applyAlignment="1">
      <alignment horizontal="center"/>
    </xf>
    <xf numFmtId="0" fontId="0" fillId="8" borderId="9" xfId="0" applyFill="1" applyBorder="1" applyAlignment="1">
      <alignment horizontal="center"/>
    </xf>
    <xf numFmtId="0" fontId="0" fillId="9" borderId="26" xfId="0" applyFill="1" applyBorder="1" applyAlignment="1">
      <alignment horizontal="center"/>
    </xf>
    <xf numFmtId="0" fontId="0" fillId="9" borderId="3" xfId="0" applyFill="1" applyBorder="1" applyAlignment="1">
      <alignment horizontal="center"/>
    </xf>
    <xf numFmtId="0" fontId="0" fillId="9" borderId="27" xfId="0" applyFill="1"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7" fillId="0" borderId="10" xfId="0" applyFont="1" applyBorder="1" applyAlignment="1">
      <alignment horizontal="center"/>
    </xf>
    <xf numFmtId="0" fontId="8" fillId="0" borderId="0" xfId="0" applyFont="1" applyAlignment="1">
      <alignment horizontal="left"/>
    </xf>
    <xf numFmtId="0" fontId="7" fillId="0" borderId="0" xfId="0" applyFont="1" applyAlignment="1">
      <alignment horizontal="left"/>
    </xf>
    <xf numFmtId="0" fontId="0" fillId="6" borderId="0" xfId="0" applyFill="1" applyAlignment="1">
      <alignment horizontal="left" vertical="center"/>
    </xf>
    <xf numFmtId="0" fontId="0" fillId="5" borderId="0" xfId="0" applyFill="1" applyAlignment="1">
      <alignment horizontal="left" wrapText="1"/>
    </xf>
    <xf numFmtId="0" fontId="0" fillId="5" borderId="0" xfId="0" applyFill="1" applyAlignment="1">
      <alignment horizontal="left"/>
    </xf>
    <xf numFmtId="0" fontId="0" fillId="6" borderId="0" xfId="0" applyFill="1" applyAlignment="1">
      <alignment horizontal="center"/>
    </xf>
    <xf numFmtId="0" fontId="0" fillId="6" borderId="2" xfId="0" applyFill="1" applyBorder="1" applyAlignment="1">
      <alignment horizontal="center"/>
    </xf>
    <xf numFmtId="0" fontId="0" fillId="6" borderId="0" xfId="0" applyFill="1" applyAlignment="1">
      <alignment horizontal="left"/>
    </xf>
    <xf numFmtId="0" fontId="8" fillId="0" borderId="0" xfId="5" applyFont="1" applyAlignment="1">
      <alignment horizontal="center" vertical="center"/>
    </xf>
    <xf numFmtId="0" fontId="0" fillId="0" borderId="0" xfId="5" applyFont="1" applyAlignment="1">
      <alignment horizontal="center" vertical="center"/>
    </xf>
    <xf numFmtId="0" fontId="1" fillId="0" borderId="0" xfId="5" applyAlignment="1">
      <alignment horizontal="center" vertical="center"/>
    </xf>
    <xf numFmtId="0" fontId="1" fillId="0" borderId="1" xfId="5" applyBorder="1" applyAlignment="1">
      <alignment horizontal="right" vertical="center"/>
    </xf>
    <xf numFmtId="9" fontId="0" fillId="0" borderId="1" xfId="6" applyFont="1" applyBorder="1" applyAlignment="1">
      <alignment horizontal="right" vertical="center"/>
    </xf>
    <xf numFmtId="4" fontId="1" fillId="0" borderId="1" xfId="5" applyNumberFormat="1" applyBorder="1" applyAlignment="1">
      <alignment horizontal="right" vertical="center"/>
    </xf>
    <xf numFmtId="0" fontId="10" fillId="0" borderId="17" xfId="5" applyFont="1" applyBorder="1" applyAlignment="1">
      <alignment horizontal="center" vertical="center"/>
    </xf>
    <xf numFmtId="0" fontId="10" fillId="0" borderId="16" xfId="5" applyFont="1" applyBorder="1" applyAlignment="1">
      <alignment horizontal="center" vertical="center"/>
    </xf>
    <xf numFmtId="0" fontId="10" fillId="0" borderId="15" xfId="5" applyFont="1" applyBorder="1" applyAlignment="1">
      <alignment horizontal="center" vertical="center"/>
    </xf>
    <xf numFmtId="0" fontId="10" fillId="0" borderId="17" xfId="5" applyFont="1" applyBorder="1" applyAlignment="1">
      <alignment horizontal="center" vertical="center" wrapText="1"/>
    </xf>
    <xf numFmtId="0" fontId="10" fillId="0" borderId="16" xfId="5" applyFont="1" applyBorder="1" applyAlignment="1">
      <alignment horizontal="center" vertical="center" wrapText="1"/>
    </xf>
    <xf numFmtId="0" fontId="10" fillId="0" borderId="15" xfId="5" applyFont="1" applyBorder="1" applyAlignment="1">
      <alignment horizontal="center" vertical="center" wrapText="1"/>
    </xf>
    <xf numFmtId="0" fontId="14" fillId="0" borderId="0" xfId="0" applyFont="1" applyAlignment="1">
      <alignment horizontal="center"/>
    </xf>
    <xf numFmtId="0" fontId="14" fillId="0" borderId="33" xfId="0" applyFont="1" applyBorder="1" applyAlignment="1">
      <alignment horizontal="center"/>
    </xf>
    <xf numFmtId="0" fontId="1" fillId="4" borderId="0" xfId="3" applyBorder="1" applyAlignment="1"/>
    <xf numFmtId="0" fontId="1" fillId="3" borderId="0" xfId="2" applyBorder="1" applyAlignment="1">
      <alignment wrapText="1"/>
    </xf>
    <xf numFmtId="0" fontId="1" fillId="3" borderId="0" xfId="2" applyBorder="1" applyAlignment="1"/>
    <xf numFmtId="0" fontId="16" fillId="0" borderId="0" xfId="0" applyFont="1"/>
    <xf numFmtId="0" fontId="1" fillId="4" borderId="2" xfId="3" applyBorder="1" applyAlignment="1"/>
    <xf numFmtId="0" fontId="0" fillId="10" borderId="7" xfId="0" applyFill="1" applyBorder="1" applyAlignment="1">
      <alignment horizontal="left" vertical="top" wrapText="1"/>
    </xf>
    <xf numFmtId="0" fontId="0" fillId="10" borderId="8" xfId="0" applyFill="1" applyBorder="1" applyAlignment="1">
      <alignment horizontal="left" vertical="top" wrapText="1"/>
    </xf>
    <xf numFmtId="0" fontId="0" fillId="10" borderId="9" xfId="0" applyFill="1" applyBorder="1" applyAlignment="1">
      <alignment horizontal="left" vertical="top" wrapText="1"/>
    </xf>
    <xf numFmtId="0" fontId="17" fillId="11" borderId="4" xfId="0" applyFont="1" applyFill="1" applyBorder="1" applyAlignment="1">
      <alignment horizontal="center"/>
    </xf>
    <xf numFmtId="0" fontId="0" fillId="11" borderId="5" xfId="0" applyFill="1" applyBorder="1" applyAlignment="1">
      <alignment horizontal="center"/>
    </xf>
    <xf numFmtId="0" fontId="0" fillId="11" borderId="6" xfId="0" applyFill="1" applyBorder="1" applyAlignment="1">
      <alignment horizontal="center"/>
    </xf>
    <xf numFmtId="0" fontId="0" fillId="11" borderId="7" xfId="0" applyFill="1" applyBorder="1" applyAlignment="1">
      <alignment horizontal="center"/>
    </xf>
    <xf numFmtId="0" fontId="0" fillId="11" borderId="8" xfId="0" applyFill="1" applyBorder="1" applyAlignment="1">
      <alignment horizontal="center"/>
    </xf>
    <xf numFmtId="0" fontId="0" fillId="11" borderId="9" xfId="0" applyFill="1" applyBorder="1" applyAlignment="1">
      <alignment horizontal="center"/>
    </xf>
    <xf numFmtId="0" fontId="0" fillId="0" borderId="0" xfId="0" applyAlignment="1">
      <alignment horizontal="center"/>
    </xf>
    <xf numFmtId="0" fontId="0" fillId="11" borderId="35" xfId="0" applyFill="1" applyBorder="1"/>
    <xf numFmtId="0" fontId="0" fillId="11" borderId="36" xfId="0" applyFill="1" applyBorder="1"/>
    <xf numFmtId="0" fontId="0" fillId="11" borderId="36" xfId="0" applyFill="1" applyBorder="1" applyAlignment="1">
      <alignment horizontal="right"/>
    </xf>
    <xf numFmtId="0" fontId="18" fillId="11" borderId="37" xfId="0" applyFont="1" applyFill="1" applyBorder="1" applyAlignment="1">
      <alignment horizontal="center" vertical="center"/>
    </xf>
    <xf numFmtId="0" fontId="0" fillId="11" borderId="38" xfId="0" applyFill="1" applyBorder="1" applyAlignment="1">
      <alignment horizontal="right"/>
    </xf>
    <xf numFmtId="0" fontId="0" fillId="0" borderId="39" xfId="0" applyBorder="1"/>
    <xf numFmtId="0" fontId="0" fillId="0" borderId="1" xfId="0" applyBorder="1"/>
    <xf numFmtId="0" fontId="19" fillId="0" borderId="1" xfId="0" applyFont="1" applyBorder="1" applyAlignment="1">
      <alignment vertical="center" wrapText="1"/>
    </xf>
    <xf numFmtId="2" fontId="19" fillId="0" borderId="1" xfId="0" applyNumberFormat="1" applyFont="1" applyBorder="1"/>
    <xf numFmtId="166" fontId="0" fillId="0" borderId="1" xfId="7" applyNumberFormat="1" applyFont="1" applyBorder="1"/>
    <xf numFmtId="3" fontId="0" fillId="0" borderId="1" xfId="0" applyNumberFormat="1" applyBorder="1"/>
    <xf numFmtId="9" fontId="0" fillId="0" borderId="1" xfId="7" applyFont="1" applyBorder="1"/>
    <xf numFmtId="0" fontId="2" fillId="0" borderId="40" xfId="0" applyFont="1" applyBorder="1" applyAlignment="1">
      <alignment horizontal="center" vertical="center"/>
    </xf>
    <xf numFmtId="0" fontId="0" fillId="0" borderId="41" xfId="0" applyBorder="1" applyAlignment="1">
      <alignment horizontal="right"/>
    </xf>
    <xf numFmtId="0" fontId="19" fillId="0" borderId="1" xfId="0" applyFont="1" applyBorder="1"/>
    <xf numFmtId="2" fontId="0" fillId="0" borderId="1" xfId="0" applyNumberFormat="1" applyBorder="1"/>
    <xf numFmtId="3" fontId="0" fillId="0" borderId="41" xfId="0" applyNumberFormat="1" applyBorder="1" applyAlignment="1">
      <alignment horizontal="right"/>
    </xf>
    <xf numFmtId="0" fontId="0" fillId="0" borderId="1" xfId="0" applyBorder="1" applyAlignment="1">
      <alignment horizontal="right"/>
    </xf>
    <xf numFmtId="0" fontId="0" fillId="0" borderId="42" xfId="0" applyBorder="1"/>
    <xf numFmtId="0" fontId="0" fillId="0" borderId="43" xfId="0" applyBorder="1"/>
    <xf numFmtId="0" fontId="0" fillId="0" borderId="43" xfId="0" applyBorder="1" applyAlignment="1">
      <alignment horizontal="right"/>
    </xf>
    <xf numFmtId="2" fontId="0" fillId="0" borderId="43" xfId="0" applyNumberFormat="1" applyBorder="1"/>
    <xf numFmtId="3" fontId="0" fillId="0" borderId="43" xfId="0" applyNumberFormat="1" applyBorder="1"/>
    <xf numFmtId="9" fontId="0" fillId="0" borderId="43" xfId="7" applyFont="1" applyBorder="1"/>
    <xf numFmtId="0" fontId="0" fillId="0" borderId="44" xfId="0" applyBorder="1" applyAlignment="1">
      <alignment horizontal="right"/>
    </xf>
    <xf numFmtId="0" fontId="0" fillId="12" borderId="0" xfId="0" applyFill="1"/>
    <xf numFmtId="0" fontId="0" fillId="12" borderId="0" xfId="0" applyFill="1" applyAlignment="1">
      <alignment horizontal="right"/>
    </xf>
    <xf numFmtId="0" fontId="0" fillId="0" borderId="0" xfId="0" applyAlignment="1">
      <alignment wrapText="1"/>
    </xf>
    <xf numFmtId="0" fontId="3" fillId="0" borderId="18" xfId="0" applyFont="1" applyBorder="1" applyAlignment="1">
      <alignment horizontal="center" vertical="top"/>
    </xf>
    <xf numFmtId="0" fontId="20" fillId="11" borderId="19" xfId="0" applyFont="1" applyFill="1" applyBorder="1" applyAlignment="1">
      <alignment horizontal="center" vertical="top"/>
    </xf>
    <xf numFmtId="0" fontId="7" fillId="11" borderId="20" xfId="0" applyFont="1" applyFill="1" applyBorder="1" applyAlignment="1">
      <alignment horizontal="center" vertical="top" wrapText="1"/>
    </xf>
    <xf numFmtId="0" fontId="0" fillId="0" borderId="0" xfId="0" applyAlignment="1">
      <alignment vertical="top"/>
    </xf>
    <xf numFmtId="0" fontId="3" fillId="0" borderId="23" xfId="0" applyFont="1" applyBorder="1" applyAlignment="1">
      <alignment horizontal="center" vertical="top"/>
    </xf>
    <xf numFmtId="0" fontId="20" fillId="11" borderId="24" xfId="0" applyFont="1" applyFill="1" applyBorder="1" applyAlignment="1">
      <alignment horizontal="center" vertical="top"/>
    </xf>
    <xf numFmtId="0" fontId="0" fillId="0" borderId="25" xfId="0" applyBorder="1" applyAlignment="1">
      <alignment vertical="top" wrapText="1"/>
    </xf>
    <xf numFmtId="0" fontId="3" fillId="0" borderId="45" xfId="0" applyFont="1" applyBorder="1" applyAlignment="1">
      <alignment horizontal="center" vertical="top"/>
    </xf>
    <xf numFmtId="0" fontId="20" fillId="11" borderId="46" xfId="0" applyFont="1" applyFill="1" applyBorder="1" applyAlignment="1">
      <alignment horizontal="center" vertical="top"/>
    </xf>
    <xf numFmtId="0" fontId="20" fillId="11" borderId="5" xfId="0" applyFont="1" applyFill="1" applyBorder="1" applyAlignment="1">
      <alignment horizontal="center" vertical="top"/>
    </xf>
    <xf numFmtId="0" fontId="20" fillId="11" borderId="47" xfId="0" applyFont="1" applyFill="1" applyBorder="1" applyAlignment="1">
      <alignment horizontal="center" vertical="top"/>
    </xf>
    <xf numFmtId="0" fontId="3" fillId="0" borderId="48" xfId="0" applyFont="1" applyBorder="1" applyAlignment="1">
      <alignment horizontal="center" vertical="top"/>
    </xf>
    <xf numFmtId="0" fontId="20" fillId="11" borderId="49" xfId="0" applyFont="1" applyFill="1" applyBorder="1" applyAlignment="1">
      <alignment horizontal="center" vertical="top"/>
    </xf>
    <xf numFmtId="0" fontId="20" fillId="11" borderId="8" xfId="0" applyFont="1" applyFill="1" applyBorder="1" applyAlignment="1">
      <alignment horizontal="center" vertical="top"/>
    </xf>
    <xf numFmtId="0" fontId="20" fillId="11" borderId="50" xfId="0" applyFont="1" applyFill="1" applyBorder="1" applyAlignment="1">
      <alignment horizontal="center" vertical="top"/>
    </xf>
    <xf numFmtId="0" fontId="7" fillId="11" borderId="20" xfId="0" applyFont="1" applyFill="1" applyBorder="1" applyAlignment="1">
      <alignment horizontal="center" vertical="center" wrapText="1"/>
    </xf>
    <xf numFmtId="0" fontId="3" fillId="0" borderId="51" xfId="0" applyFont="1" applyBorder="1" applyAlignment="1">
      <alignment vertical="top"/>
    </xf>
    <xf numFmtId="0" fontId="20" fillId="11" borderId="52" xfId="0" applyFont="1" applyFill="1" applyBorder="1" applyAlignment="1">
      <alignment horizontal="center" vertical="top"/>
    </xf>
    <xf numFmtId="0" fontId="0" fillId="0" borderId="53" xfId="0" applyBorder="1" applyAlignment="1">
      <alignment vertical="top" wrapText="1"/>
    </xf>
    <xf numFmtId="0" fontId="20" fillId="11" borderId="54" xfId="0" applyFont="1" applyFill="1" applyBorder="1" applyAlignment="1">
      <alignment horizontal="center" vertical="top"/>
    </xf>
    <xf numFmtId="0" fontId="20" fillId="11" borderId="11" xfId="0" applyFont="1" applyFill="1" applyBorder="1" applyAlignment="1">
      <alignment horizontal="center" vertical="top"/>
    </xf>
    <xf numFmtId="0" fontId="20" fillId="11" borderId="55" xfId="0" applyFont="1" applyFill="1" applyBorder="1" applyAlignment="1">
      <alignment horizontal="center" vertical="top"/>
    </xf>
    <xf numFmtId="0" fontId="0" fillId="0" borderId="4" xfId="0" applyBorder="1" applyAlignment="1">
      <alignment horizontal="left"/>
    </xf>
    <xf numFmtId="0" fontId="0" fillId="0" borderId="5" xfId="0" applyBorder="1" applyAlignment="1">
      <alignment horizontal="left"/>
    </xf>
    <xf numFmtId="0" fontId="0" fillId="0" borderId="6" xfId="0" applyBorder="1" applyAlignment="1">
      <alignment horizontal="left"/>
    </xf>
    <xf numFmtId="0" fontId="0" fillId="0" borderId="13" xfId="0" applyBorder="1"/>
    <xf numFmtId="0" fontId="0" fillId="0" borderId="0" xfId="0" applyAlignment="1">
      <alignment horizontal="left"/>
    </xf>
    <xf numFmtId="0" fontId="0" fillId="0" borderId="14" xfId="0" applyBorder="1" applyAlignment="1">
      <alignment horizontal="left"/>
    </xf>
    <xf numFmtId="0" fontId="0" fillId="0" borderId="7" xfId="0" applyBorder="1"/>
    <xf numFmtId="0" fontId="0" fillId="0" borderId="8" xfId="0" applyBorder="1"/>
    <xf numFmtId="0" fontId="0" fillId="0" borderId="8" xfId="0" applyBorder="1" applyAlignment="1">
      <alignment horizontal="left"/>
    </xf>
    <xf numFmtId="0" fontId="0" fillId="0" borderId="9" xfId="0" applyBorder="1" applyAlignment="1">
      <alignment horizontal="left"/>
    </xf>
  </cellXfs>
  <cellStyles count="8">
    <cellStyle name="40% - Accent4" xfId="1" builtinId="43"/>
    <cellStyle name="60% - Accent4" xfId="2" builtinId="44"/>
    <cellStyle name="60% - Accent6" xfId="3" builtinId="52"/>
    <cellStyle name="Hyperlink" xfId="4" builtinId="8"/>
    <cellStyle name="Normal" xfId="0" builtinId="0"/>
    <cellStyle name="Normal 2" xfId="5" xr:uid="{8373BF3B-C719-49AA-8E6E-5875C2F0B0DF}"/>
    <cellStyle name="Percent" xfId="7" builtinId="5"/>
    <cellStyle name="Percent 2" xfId="6" xr:uid="{7BDC14E2-6DE7-4A8A-A017-ACB40B006D40}"/>
  </cellStyles>
  <dxfs count="29">
    <dxf>
      <alignment horizontal="right" vertical="bottom" textRotation="0" wrapText="0" indent="0" justifyLastLine="0" shrinkToFit="0" readingOrder="0"/>
      <border diagonalUp="0" diagonalDown="0">
        <left style="thin">
          <color indexed="64"/>
        </left>
        <right/>
        <top style="thin">
          <color indexed="64"/>
        </top>
        <bottom style="thin">
          <color indexed="64"/>
        </bottom>
        <vertical/>
        <horizontal/>
      </border>
    </dxf>
    <dxf>
      <alignment horizontal="right" vertical="bottom" textRotation="0" wrapText="0" indent="0" justifyLastLine="0" shrinkToFit="0" readingOrder="0"/>
      <border diagonalUp="0" diagonalDown="0" outline="0">
        <left style="thin">
          <color indexed="64"/>
        </left>
        <right/>
        <top/>
        <bottom style="thin">
          <color indexed="64"/>
        </bottom>
      </border>
    </dxf>
    <dxf>
      <font>
        <b val="0"/>
        <i val="0"/>
        <strike val="0"/>
        <condense val="0"/>
        <extend val="0"/>
        <outline val="0"/>
        <shadow val="0"/>
        <u val="none"/>
        <vertAlign val="baseline"/>
        <sz val="11"/>
        <color rgb="FFFF0000"/>
        <name val="Calibri"/>
        <family val="2"/>
        <scheme val="minor"/>
      </font>
      <alignment horizontal="center" vertical="center"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11"/>
        <color rgb="FFFF0000"/>
        <name val="Calibri"/>
        <family val="2"/>
        <scheme val="minor"/>
      </font>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theme="1"/>
        <name val="Calibri"/>
        <family val="2"/>
        <scheme val="minor"/>
      </font>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bottom style="thin">
          <color indexed="64"/>
        </bottom>
      </border>
    </dxf>
    <dxf>
      <numFmt numFmtId="3" formatCode="#,##0"/>
      <border diagonalUp="0" diagonalDown="0">
        <left style="thin">
          <color indexed="64"/>
        </left>
        <right style="thin">
          <color indexed="64"/>
        </right>
        <top style="thin">
          <color indexed="64"/>
        </top>
        <bottom style="thin">
          <color indexed="64"/>
        </bottom>
        <vertical/>
        <horizontal/>
      </border>
    </dxf>
    <dxf>
      <alignment horizontal="right" vertical="bottom" textRotation="0" wrapText="0" indent="0" justifyLastLine="0" shrinkToFit="0" readingOrder="0"/>
      <border diagonalUp="0" diagonalDown="0" outline="0">
        <left style="thin">
          <color indexed="64"/>
        </left>
        <right style="thin">
          <color indexed="64"/>
        </right>
        <top/>
        <bottom style="thin">
          <color indexed="64"/>
        </bottom>
      </border>
    </dxf>
    <dxf>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bottom style="thin">
          <color indexed="64"/>
        </bottom>
      </border>
    </dxf>
    <dxf>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bottom style="thin">
          <color indexed="64"/>
        </bottom>
      </border>
    </dxf>
    <dxf>
      <numFmt numFmtId="2" formatCode="0.0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bottom style="thin">
          <color indexed="64"/>
        </bottom>
      </border>
    </dxf>
    <dxf>
      <fill>
        <patternFill patternType="none">
          <fgColor indexed="64"/>
          <bgColor indexed="65"/>
        </patternFill>
      </fill>
      <alignment horizontal="right"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bottom style="thin">
          <color indexed="64"/>
        </bottom>
      </border>
    </dxf>
    <dxf>
      <border diagonalUp="0" diagonalDown="0">
        <left style="thin">
          <color indexed="64"/>
        </left>
        <right style="thin">
          <color indexed="64"/>
        </right>
        <top style="thin">
          <color indexed="64"/>
        </top>
        <bottom style="thin">
          <color indexed="64"/>
        </bottom>
        <vertical/>
        <horizontal/>
      </border>
    </dxf>
    <dxf>
      <border diagonalUp="0" diagonalDown="0" outline="0">
        <left style="thin">
          <color indexed="64"/>
        </left>
        <right style="thin">
          <color indexed="64"/>
        </right>
        <top/>
        <bottom style="thin">
          <color indexed="64"/>
        </bottom>
      </border>
    </dxf>
    <dxf>
      <border diagonalUp="0" diagonalDown="0">
        <left/>
        <right style="thin">
          <color indexed="64"/>
        </right>
        <top style="thin">
          <color indexed="64"/>
        </top>
        <bottom style="thin">
          <color indexed="64"/>
        </bottom>
        <vertical/>
        <horizontal/>
      </border>
    </dxf>
    <dxf>
      <border diagonalUp="0" diagonalDown="0" outline="0">
        <left/>
        <right style="thin">
          <color indexed="64"/>
        </right>
        <top/>
        <bottom style="thin">
          <color indexed="64"/>
        </bottom>
      </border>
    </dxf>
    <dxf>
      <border outline="0">
        <left style="thin">
          <color indexed="64"/>
        </left>
        <right style="thin">
          <color indexed="64"/>
        </right>
        <top style="thin">
          <color indexed="64"/>
        </top>
        <bottom style="thin">
          <color indexed="64"/>
        </bottom>
      </border>
    </dxf>
    <dxf>
      <numFmt numFmtId="4" formatCode="#,##0.00"/>
    </dxf>
    <dxf>
      <font>
        <b val="0"/>
        <i val="0"/>
        <strike val="0"/>
        <condense val="0"/>
        <extend val="0"/>
        <outline val="0"/>
        <shadow val="0"/>
        <u val="none"/>
        <vertAlign val="baseline"/>
        <sz val="11"/>
        <color rgb="FFFF0000"/>
        <name val="Calibri"/>
        <scheme val="minor"/>
      </font>
      <alignment horizontal="general" vertical="top" textRotation="0" wrapText="0" indent="0" justifyLastLine="0" shrinkToFit="0" readingOrder="0"/>
    </dxf>
    <dxf>
      <numFmt numFmtId="13" formatCode="0%"/>
    </dxf>
    <dxf>
      <numFmt numFmtId="4" formatCode="#,##0.00"/>
    </dxf>
    <dxf>
      <numFmt numFmtId="14" formatCode="0.00%"/>
    </dxf>
    <dxf>
      <numFmt numFmtId="14" formatCode="0.00%"/>
    </dxf>
    <dxf>
      <numFmt numFmtId="2" formatCode="0.00"/>
    </dxf>
    <dxf>
      <alignment horizontal="center"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dk1"/>
              </a:solidFill>
              <a:latin typeface="+mn-lt"/>
              <a:ea typeface="+mn-ea"/>
              <a:cs typeface="+mn-cs"/>
            </a:defRPr>
          </a:pPr>
          <a:endParaRPr lang="en-US"/>
        </a:p>
      </c:txPr>
    </c:title>
    <c:autoTitleDeleted val="0"/>
    <c:plotArea>
      <c:layout/>
      <c:barChart>
        <c:barDir val="col"/>
        <c:grouping val="clustered"/>
        <c:varyColors val="0"/>
        <c:ser>
          <c:idx val="0"/>
          <c:order val="0"/>
          <c:tx>
            <c:strRef>
              <c:f>'infoedge 1'!$E$4</c:f>
              <c:strCache>
                <c:ptCount val="1"/>
                <c:pt idx="0">
                  <c:v>Dividend Yield Ratio</c:v>
                </c:pt>
              </c:strCache>
            </c:strRef>
          </c:tx>
          <c:spPr>
            <a:solidFill>
              <a:schemeClr val="accent1"/>
            </a:solidFill>
            <a:ln>
              <a:noFill/>
            </a:ln>
            <a:effectLst/>
          </c:spPr>
          <c:invertIfNegative val="0"/>
          <c:val>
            <c:numRef>
              <c:f>'infoedge 1'!$E$5:$E$16</c:f>
              <c:numCache>
                <c:formatCode>0.00%</c:formatCode>
                <c:ptCount val="12"/>
                <c:pt idx="0">
                  <c:v>1.4349518394288891E-3</c:v>
                </c:pt>
                <c:pt idx="1">
                  <c:v>7.3424519593857517E-4</c:v>
                </c:pt>
                <c:pt idx="2">
                  <c:v>2.3707918444760548E-3</c:v>
                </c:pt>
                <c:pt idx="3">
                  <c:v>3.8202403278460788E-3</c:v>
                </c:pt>
                <c:pt idx="4">
                  <c:v>3.9820445988995078E-3</c:v>
                </c:pt>
                <c:pt idx="5">
                  <c:v>3.892132332499305E-3</c:v>
                </c:pt>
                <c:pt idx="6">
                  <c:v>0</c:v>
                </c:pt>
                <c:pt idx="7">
                  <c:v>0</c:v>
                </c:pt>
                <c:pt idx="8">
                  <c:v>0</c:v>
                </c:pt>
                <c:pt idx="9">
                  <c:v>0</c:v>
                </c:pt>
                <c:pt idx="10">
                  <c:v>0</c:v>
                </c:pt>
                <c:pt idx="11">
                  <c:v>0</c:v>
                </c:pt>
              </c:numCache>
            </c:numRef>
          </c:val>
          <c:extLst>
            <c:ext xmlns:c16="http://schemas.microsoft.com/office/drawing/2014/chart" uri="{C3380CC4-5D6E-409C-BE32-E72D297353CC}">
              <c16:uniqueId val="{00000000-FA2D-48FD-8903-DBB847435F44}"/>
            </c:ext>
          </c:extLst>
        </c:ser>
        <c:dLbls>
          <c:showLegendKey val="0"/>
          <c:showVal val="0"/>
          <c:showCatName val="0"/>
          <c:showSerName val="0"/>
          <c:showPercent val="0"/>
          <c:showBubbleSize val="0"/>
        </c:dLbls>
        <c:gapWidth val="219"/>
        <c:overlap val="-27"/>
        <c:axId val="208662032"/>
        <c:axId val="361372152"/>
      </c:barChart>
      <c:catAx>
        <c:axId val="208662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361372152"/>
        <c:crosses val="autoZero"/>
        <c:auto val="1"/>
        <c:lblAlgn val="ctr"/>
        <c:lblOffset val="100"/>
        <c:noMultiLvlLbl val="0"/>
      </c:catAx>
      <c:valAx>
        <c:axId val="36137215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208662032"/>
        <c:crosses val="autoZero"/>
        <c:crossBetween val="between"/>
      </c:valAx>
      <c:spPr>
        <a:noFill/>
        <a:ln>
          <a:noFill/>
        </a:ln>
        <a:effectLst/>
      </c:spPr>
    </c:plotArea>
    <c:plotVisOnly val="1"/>
    <c:dispBlanksAs val="gap"/>
    <c:showDLblsOverMax val="0"/>
  </c:chart>
  <c:spPr>
    <a:solidFill>
      <a:schemeClr val="lt1"/>
    </a:solidFill>
    <a:ln w="12700" cap="flat" cmpd="sng" algn="ctr">
      <a:solidFill>
        <a:schemeClr val="accent1"/>
      </a:solidFill>
      <a:prstDash val="solid"/>
      <a:miter lim="800000"/>
    </a:ln>
    <a:effectLst/>
  </c:spPr>
  <c:txPr>
    <a:bodyPr/>
    <a:lstStyle/>
    <a:p>
      <a:pPr>
        <a:defRPr>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'EA 1'!$D$3</c:f>
              <c:strCache>
                <c:ptCount val="1"/>
                <c:pt idx="0">
                  <c:v>DIVIDEND PAYOUT RATIO</c:v>
                </c:pt>
              </c:strCache>
            </c:strRef>
          </c:tx>
          <c:spPr>
            <a:solidFill>
              <a:schemeClr val="accent1"/>
            </a:solidFill>
            <a:ln>
              <a:noFill/>
            </a:ln>
            <a:effectLst/>
          </c:spPr>
          <c:invertIfNegative val="0"/>
          <c:val>
            <c:numRef>
              <c:f>'EA 1'!$D$4:$D$14</c:f>
              <c:numCache>
                <c:formatCode>0.00%</c:formatCode>
                <c:ptCount val="11"/>
                <c:pt idx="0">
                  <c:v>0.25090000000000001</c:v>
                </c:pt>
                <c:pt idx="1">
                  <c:v>0</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0-7406-4114-AC79-136427DA798B}"/>
            </c:ext>
          </c:extLst>
        </c:ser>
        <c:dLbls>
          <c:showLegendKey val="0"/>
          <c:showVal val="0"/>
          <c:showCatName val="0"/>
          <c:showSerName val="0"/>
          <c:showPercent val="0"/>
          <c:showBubbleSize val="0"/>
        </c:dLbls>
        <c:gapWidth val="219"/>
        <c:overlap val="-27"/>
        <c:axId val="2134920695"/>
        <c:axId val="2088940919"/>
      </c:barChart>
      <c:catAx>
        <c:axId val="2134920695"/>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88940919"/>
        <c:crosses val="autoZero"/>
        <c:auto val="1"/>
        <c:lblAlgn val="ctr"/>
        <c:lblOffset val="100"/>
        <c:noMultiLvlLbl val="0"/>
      </c:catAx>
      <c:valAx>
        <c:axId val="2088940919"/>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3492069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'EA 1'!$E$3</c:f>
              <c:strCache>
                <c:ptCount val="1"/>
                <c:pt idx="0">
                  <c:v>SALES GROWTH RATE</c:v>
                </c:pt>
              </c:strCache>
            </c:strRef>
          </c:tx>
          <c:spPr>
            <a:solidFill>
              <a:schemeClr val="accent1"/>
            </a:solidFill>
            <a:ln>
              <a:noFill/>
            </a:ln>
            <a:effectLst/>
          </c:spPr>
          <c:invertIfNegative val="0"/>
          <c:val>
            <c:numRef>
              <c:f>'EA 1'!$E$4:$E$14</c:f>
              <c:numCache>
                <c:formatCode>0%</c:formatCode>
                <c:ptCount val="11"/>
                <c:pt idx="0">
                  <c:v>1.6615495755824453E-2</c:v>
                </c:pt>
                <c:pt idx="1">
                  <c:v>0.11858585858585859</c:v>
                </c:pt>
                <c:pt idx="2">
                  <c:v>-3.8834951456310676E-2</c:v>
                </c:pt>
                <c:pt idx="3">
                  <c:v>6.2951496388028896E-2</c:v>
                </c:pt>
                <c:pt idx="4">
                  <c:v>0.10213830755232028</c:v>
                </c:pt>
                <c:pt idx="5">
                  <c:v>-2.6356589147286821E-2</c:v>
                </c:pt>
                <c:pt idx="6">
                  <c:v>0.26293706293706293</c:v>
                </c:pt>
                <c:pt idx="7">
                  <c:v>-5.8467210956017909E-2</c:v>
                </c:pt>
                <c:pt idx="8">
                  <c:v>-8.3514361573738843E-2</c:v>
                </c:pt>
                <c:pt idx="9">
                  <c:v>0.15436054611312344</c:v>
                </c:pt>
                <c:pt idx="10">
                  <c:v>-1.7788724685276411E-2</c:v>
                </c:pt>
              </c:numCache>
            </c:numRef>
          </c:val>
          <c:extLst>
            <c:ext xmlns:c16="http://schemas.microsoft.com/office/drawing/2014/chart" uri="{C3380CC4-5D6E-409C-BE32-E72D297353CC}">
              <c16:uniqueId val="{00000000-175A-4FB7-94AA-2ECC55B67B78}"/>
            </c:ext>
          </c:extLst>
        </c:ser>
        <c:dLbls>
          <c:showLegendKey val="0"/>
          <c:showVal val="0"/>
          <c:showCatName val="0"/>
          <c:showSerName val="0"/>
          <c:showPercent val="0"/>
          <c:showBubbleSize val="0"/>
        </c:dLbls>
        <c:gapWidth val="219"/>
        <c:overlap val="-27"/>
        <c:axId val="1610579384"/>
        <c:axId val="1996913512"/>
      </c:barChart>
      <c:catAx>
        <c:axId val="1610579384"/>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96913512"/>
        <c:crosses val="autoZero"/>
        <c:auto val="1"/>
        <c:lblAlgn val="ctr"/>
        <c:lblOffset val="100"/>
        <c:noMultiLvlLbl val="0"/>
      </c:catAx>
      <c:valAx>
        <c:axId val="199691351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1057938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dk1"/>
              </a:solidFill>
              <a:latin typeface="+mn-lt"/>
              <a:ea typeface="+mn-ea"/>
              <a:cs typeface="+mn-cs"/>
            </a:defRPr>
          </a:pPr>
          <a:endParaRPr lang="en-US"/>
        </a:p>
      </c:txPr>
    </c:title>
    <c:autoTitleDeleted val="0"/>
    <c:plotArea>
      <c:layout/>
      <c:barChart>
        <c:barDir val="col"/>
        <c:grouping val="clustered"/>
        <c:varyColors val="0"/>
        <c:ser>
          <c:idx val="0"/>
          <c:order val="0"/>
          <c:tx>
            <c:strRef>
              <c:f>'infoedge 1'!$F$4</c:f>
              <c:strCache>
                <c:ptCount val="1"/>
                <c:pt idx="0">
                  <c:v>Dividend Payout Ratio</c:v>
                </c:pt>
              </c:strCache>
            </c:strRef>
          </c:tx>
          <c:spPr>
            <a:solidFill>
              <a:schemeClr val="accent1"/>
            </a:solidFill>
            <a:ln>
              <a:noFill/>
            </a:ln>
            <a:effectLst/>
          </c:spPr>
          <c:invertIfNegative val="0"/>
          <c:val>
            <c:numRef>
              <c:f>'infoedge 1'!$F$5:$F$16</c:f>
              <c:numCache>
                <c:formatCode>0.00%</c:formatCode>
                <c:ptCount val="12"/>
                <c:pt idx="0">
                  <c:v>0.37523452157598497</c:v>
                </c:pt>
                <c:pt idx="1">
                  <c:v>0.20895522388059701</c:v>
                </c:pt>
                <c:pt idx="2">
                  <c:v>0.26166593981683384</c:v>
                </c:pt>
                <c:pt idx="3">
                  <c:v>0.36863270777479895</c:v>
                </c:pt>
                <c:pt idx="4">
                  <c:v>0.3271861986912552</c:v>
                </c:pt>
                <c:pt idx="5">
                  <c:v>0.29991431019708653</c:v>
                </c:pt>
                <c:pt idx="6">
                  <c:v>0</c:v>
                </c:pt>
                <c:pt idx="7">
                  <c:v>0</c:v>
                </c:pt>
                <c:pt idx="8">
                  <c:v>0</c:v>
                </c:pt>
                <c:pt idx="9">
                  <c:v>0</c:v>
                </c:pt>
                <c:pt idx="10">
                  <c:v>0</c:v>
                </c:pt>
                <c:pt idx="11">
                  <c:v>0</c:v>
                </c:pt>
              </c:numCache>
            </c:numRef>
          </c:val>
          <c:extLst>
            <c:ext xmlns:c16="http://schemas.microsoft.com/office/drawing/2014/chart" uri="{C3380CC4-5D6E-409C-BE32-E72D297353CC}">
              <c16:uniqueId val="{00000000-4C47-4AE3-A898-75C7184C9CDC}"/>
            </c:ext>
          </c:extLst>
        </c:ser>
        <c:dLbls>
          <c:showLegendKey val="0"/>
          <c:showVal val="0"/>
          <c:showCatName val="0"/>
          <c:showSerName val="0"/>
          <c:showPercent val="0"/>
          <c:showBubbleSize val="0"/>
        </c:dLbls>
        <c:gapWidth val="219"/>
        <c:overlap val="-27"/>
        <c:axId val="362571336"/>
        <c:axId val="362574864"/>
      </c:barChart>
      <c:catAx>
        <c:axId val="362571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362574864"/>
        <c:crosses val="autoZero"/>
        <c:auto val="1"/>
        <c:lblAlgn val="ctr"/>
        <c:lblOffset val="100"/>
        <c:noMultiLvlLbl val="0"/>
      </c:catAx>
      <c:valAx>
        <c:axId val="36257486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362571336"/>
        <c:crosses val="autoZero"/>
        <c:crossBetween val="between"/>
      </c:valAx>
      <c:spPr>
        <a:noFill/>
        <a:ln>
          <a:noFill/>
        </a:ln>
        <a:effectLst/>
      </c:spPr>
    </c:plotArea>
    <c:plotVisOnly val="1"/>
    <c:dispBlanksAs val="gap"/>
    <c:showDLblsOverMax val="0"/>
  </c:chart>
  <c:spPr>
    <a:solidFill>
      <a:schemeClr val="lt1"/>
    </a:solidFill>
    <a:ln w="12700" cap="flat" cmpd="sng" algn="ctr">
      <a:solidFill>
        <a:schemeClr val="accent1"/>
      </a:solidFill>
      <a:prstDash val="solid"/>
      <a:miter lim="800000"/>
    </a:ln>
    <a:effectLst/>
  </c:spPr>
  <c:txPr>
    <a:bodyPr/>
    <a:lstStyle/>
    <a:p>
      <a:pPr>
        <a:defRPr>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dk1"/>
              </a:solidFill>
              <a:latin typeface="+mn-lt"/>
              <a:ea typeface="+mn-ea"/>
              <a:cs typeface="+mn-cs"/>
            </a:defRPr>
          </a:pPr>
          <a:endParaRPr lang="en-US"/>
        </a:p>
      </c:txPr>
    </c:title>
    <c:autoTitleDeleted val="0"/>
    <c:plotArea>
      <c:layout/>
      <c:barChart>
        <c:barDir val="col"/>
        <c:grouping val="clustered"/>
        <c:varyColors val="0"/>
        <c:ser>
          <c:idx val="0"/>
          <c:order val="0"/>
          <c:tx>
            <c:strRef>
              <c:f>'infoedge 1'!$H$4</c:f>
              <c:strCache>
                <c:ptCount val="1"/>
                <c:pt idx="0">
                  <c:v>Sales 
Growth Rate</c:v>
                </c:pt>
              </c:strCache>
            </c:strRef>
          </c:tx>
          <c:spPr>
            <a:solidFill>
              <a:schemeClr val="accent1"/>
            </a:solidFill>
            <a:ln>
              <a:noFill/>
            </a:ln>
            <a:effectLst/>
          </c:spPr>
          <c:invertIfNegative val="0"/>
          <c:val>
            <c:numRef>
              <c:f>'infoedge 1'!$H$5:$H$16</c:f>
              <c:numCache>
                <c:formatCode>0%</c:formatCode>
                <c:ptCount val="12"/>
                <c:pt idx="0">
                  <c:v>-0.13679578848118185</c:v>
                </c:pt>
                <c:pt idx="1">
                  <c:v>0.15883306320907623</c:v>
                </c:pt>
                <c:pt idx="2">
                  <c:v>0.19964172191940927</c:v>
                </c:pt>
                <c:pt idx="3">
                  <c:v>0.14135218361571356</c:v>
                </c:pt>
                <c:pt idx="4">
                  <c:v>0.10868303201194227</c:v>
                </c:pt>
                <c:pt idx="5">
                  <c:v>0.18296870401255758</c:v>
                </c:pt>
                <c:pt idx="6">
                  <c:v>0.20896673058295617</c:v>
                </c:pt>
                <c:pt idx="7">
                  <c:v>0.15690893290033392</c:v>
                </c:pt>
                <c:pt idx="8">
                  <c:v>0.1595947809483399</c:v>
                </c:pt>
                <c:pt idx="9">
                  <c:v>0.28254141015611711</c:v>
                </c:pt>
                <c:pt idx="10">
                  <c:v>0.25822741473017508</c:v>
                </c:pt>
                <c:pt idx="11">
                  <c:v>0</c:v>
                </c:pt>
              </c:numCache>
            </c:numRef>
          </c:val>
          <c:extLst>
            <c:ext xmlns:c16="http://schemas.microsoft.com/office/drawing/2014/chart" uri="{C3380CC4-5D6E-409C-BE32-E72D297353CC}">
              <c16:uniqueId val="{00000000-7D17-478D-9241-44EF8AA2A159}"/>
            </c:ext>
          </c:extLst>
        </c:ser>
        <c:dLbls>
          <c:showLegendKey val="0"/>
          <c:showVal val="0"/>
          <c:showCatName val="0"/>
          <c:showSerName val="0"/>
          <c:showPercent val="0"/>
          <c:showBubbleSize val="0"/>
        </c:dLbls>
        <c:gapWidth val="219"/>
        <c:overlap val="-27"/>
        <c:axId val="247150176"/>
        <c:axId val="247150568"/>
      </c:barChart>
      <c:catAx>
        <c:axId val="247150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247150568"/>
        <c:crosses val="autoZero"/>
        <c:auto val="1"/>
        <c:lblAlgn val="ctr"/>
        <c:lblOffset val="100"/>
        <c:noMultiLvlLbl val="0"/>
      </c:catAx>
      <c:valAx>
        <c:axId val="2471505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solidFill>
                <a:latin typeface="+mn-lt"/>
                <a:ea typeface="+mn-ea"/>
                <a:cs typeface="+mn-cs"/>
              </a:defRPr>
            </a:pPr>
            <a:endParaRPr lang="en-US"/>
          </a:p>
        </c:txPr>
        <c:crossAx val="247150176"/>
        <c:crosses val="autoZero"/>
        <c:crossBetween val="between"/>
      </c:valAx>
      <c:spPr>
        <a:noFill/>
        <a:ln>
          <a:noFill/>
        </a:ln>
        <a:effectLst/>
      </c:spPr>
    </c:plotArea>
    <c:plotVisOnly val="1"/>
    <c:dispBlanksAs val="gap"/>
    <c:showDLblsOverMax val="0"/>
  </c:chart>
  <c:spPr>
    <a:solidFill>
      <a:schemeClr val="lt1"/>
    </a:solidFill>
    <a:ln w="12700" cap="flat" cmpd="sng" algn="ctr">
      <a:solidFill>
        <a:schemeClr val="accent1"/>
      </a:solidFill>
      <a:prstDash val="solid"/>
      <a:miter lim="800000"/>
    </a:ln>
    <a:effectLst/>
  </c:spPr>
  <c:txPr>
    <a:bodyPr/>
    <a:lstStyle/>
    <a:p>
      <a:pPr>
        <a:defRPr>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Sales Growth</a:t>
            </a:r>
          </a:p>
        </c:rich>
      </c:tx>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manualLayout>
          <c:layoutTarget val="inner"/>
          <c:xMode val="edge"/>
          <c:yMode val="edge"/>
          <c:x val="8.3775590551181112E-2"/>
          <c:y val="0.15986111111111112"/>
          <c:w val="0.87733552055993003"/>
          <c:h val="0.76606481481481481"/>
        </c:manualLayout>
      </c:layout>
      <c:barChart>
        <c:barDir val="col"/>
        <c:grouping val="clustered"/>
        <c:varyColors val="0"/>
        <c:ser>
          <c:idx val="0"/>
          <c:order val="0"/>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dk1">
                          <a:lumMod val="35000"/>
                          <a:lumOff val="65000"/>
                        </a:schemeClr>
                      </a:solidFill>
                      <a:round/>
                    </a:ln>
                    <a:effectLst/>
                  </c:spPr>
                </c15:leaderLines>
              </c:ext>
            </c:extLst>
          </c:dLbls>
          <c:val>
            <c:numRef>
              <c:f>'eBay 1'!$H$5:$H$21</c:f>
              <c:numCache>
                <c:formatCode>0%</c:formatCode>
                <c:ptCount val="17"/>
                <c:pt idx="0">
                  <c:v>-0.23989874403660794</c:v>
                </c:pt>
                <c:pt idx="1">
                  <c:v>0.18932376100046316</c:v>
                </c:pt>
                <c:pt idx="2">
                  <c:v>-1.6184971098265897E-3</c:v>
                </c:pt>
                <c:pt idx="3">
                  <c:v>-0.12863906517578322</c:v>
                </c:pt>
                <c:pt idx="4">
                  <c:v>6.7648956764895671E-2</c:v>
                </c:pt>
                <c:pt idx="5">
                  <c:v>8.2169459962756056E-2</c:v>
                </c:pt>
                <c:pt idx="6">
                  <c:v>-2.2525597269624574E-2</c:v>
                </c:pt>
                <c:pt idx="7">
                  <c:v>6.4551289814702678E-2</c:v>
                </c:pt>
                <c:pt idx="8">
                  <c:v>-0.41323194997157475</c:v>
                </c:pt>
                <c:pt idx="9">
                  <c:v>0.20768966700995536</c:v>
                </c:pt>
                <c:pt idx="10">
                  <c:v>0.27260812581913502</c:v>
                </c:pt>
                <c:pt idx="11">
                  <c:v>4.9157786180818147E-2</c:v>
                </c:pt>
                <c:pt idx="12">
                  <c:v>2.1777309448542326E-2</c:v>
                </c:pt>
                <c:pt idx="13">
                  <c:v>0.11326903023983316</c:v>
                </c:pt>
                <c:pt idx="14">
                  <c:v>0.28509212730318256</c:v>
                </c:pt>
                <c:pt idx="15">
                  <c:v>0.31151142355008787</c:v>
                </c:pt>
              </c:numCache>
            </c:numRef>
          </c:val>
          <c:extLst>
            <c:ext xmlns:c16="http://schemas.microsoft.com/office/drawing/2014/chart" uri="{C3380CC4-5D6E-409C-BE32-E72D297353CC}">
              <c16:uniqueId val="{00000000-B841-407B-AC82-45F8A687B7BF}"/>
            </c:ext>
          </c:extLst>
        </c:ser>
        <c:dLbls>
          <c:showLegendKey val="0"/>
          <c:showVal val="0"/>
          <c:showCatName val="0"/>
          <c:showSerName val="0"/>
          <c:showPercent val="0"/>
          <c:showBubbleSize val="0"/>
        </c:dLbls>
        <c:gapWidth val="267"/>
        <c:overlap val="-43"/>
        <c:axId val="1588189504"/>
        <c:axId val="1588192000"/>
      </c:barChart>
      <c:catAx>
        <c:axId val="1588189504"/>
        <c:scaling>
          <c:orientation val="minMax"/>
        </c:scaling>
        <c:delete val="0"/>
        <c:axPos val="b"/>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1588192000"/>
        <c:crosses val="autoZero"/>
        <c:auto val="1"/>
        <c:lblAlgn val="ctr"/>
        <c:lblOffset val="100"/>
        <c:noMultiLvlLbl val="0"/>
      </c:catAx>
      <c:valAx>
        <c:axId val="1588192000"/>
        <c:scaling>
          <c:orientation val="minMax"/>
        </c:scaling>
        <c:delete val="0"/>
        <c:axPos val="l"/>
        <c:majorGridlines>
          <c:spPr>
            <a:ln w="9525" cap="flat" cmpd="sng" algn="ctr">
              <a:solidFill>
                <a:schemeClr val="dk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1588189504"/>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r>
              <a:rPr lang="en-US"/>
              <a:t>Free</a:t>
            </a:r>
            <a:r>
              <a:rPr lang="en-US" baseline="0"/>
              <a:t> cashflow to equity</a:t>
            </a:r>
            <a:endParaRPr lang="en-US"/>
          </a:p>
        </c:rich>
      </c:tx>
      <c:overlay val="0"/>
      <c:spPr>
        <a:noFill/>
        <a:ln>
          <a:noFill/>
        </a:ln>
        <a:effectLst/>
      </c:spPr>
      <c:txPr>
        <a:bodyPr rot="0" spcFirstLastPara="1" vertOverflow="ellipsis" vert="horz" wrap="square" anchor="ctr" anchorCtr="1"/>
        <a:lstStyle/>
        <a:p>
          <a:pPr>
            <a:defRPr sz="1600" b="1" i="0" u="none" strike="noStrike" kern="1200" cap="none" spc="0" normalizeH="0" baseline="0">
              <a:solidFill>
                <a:schemeClr val="dk1">
                  <a:lumMod val="50000"/>
                  <a:lumOff val="50000"/>
                </a:schemeClr>
              </a:solidFill>
              <a:latin typeface="+mj-lt"/>
              <a:ea typeface="+mj-ea"/>
              <a:cs typeface="+mj-cs"/>
            </a:defRPr>
          </a:pPr>
          <a:endParaRPr lang="en-US"/>
        </a:p>
      </c:txPr>
    </c:title>
    <c:autoTitleDeleted val="0"/>
    <c:plotArea>
      <c:layout/>
      <c:barChart>
        <c:barDir val="col"/>
        <c:grouping val="clustered"/>
        <c:varyColors val="0"/>
        <c:ser>
          <c:idx val="0"/>
          <c:order val="0"/>
          <c:tx>
            <c:strRef>
              <c:f>'eBay 1'!$J$5</c:f>
              <c:strCache>
                <c:ptCount val="1"/>
                <c:pt idx="0">
                  <c:v>227(as of september 2021)</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dk1">
                          <a:lumMod val="35000"/>
                          <a:lumOff val="65000"/>
                        </a:schemeClr>
                      </a:solidFill>
                      <a:round/>
                    </a:ln>
                    <a:effectLst/>
                  </c:spPr>
                </c15:leaderLines>
              </c:ext>
            </c:extLst>
          </c:dLbls>
          <c:val>
            <c:numRef>
              <c:f>'eBay 1'!$J$6:$J$21</c:f>
              <c:numCache>
                <c:formatCode>#,##0</c:formatCode>
                <c:ptCount val="16"/>
                <c:pt idx="0" formatCode="General">
                  <c:v>598</c:v>
                </c:pt>
                <c:pt idx="1">
                  <c:v>-1223</c:v>
                </c:pt>
                <c:pt idx="2" formatCode="General">
                  <c:v>79</c:v>
                </c:pt>
                <c:pt idx="3" formatCode="General">
                  <c:v>305</c:v>
                </c:pt>
                <c:pt idx="4" formatCode="General">
                  <c:v>-25</c:v>
                </c:pt>
                <c:pt idx="5">
                  <c:v>-4496</c:v>
                </c:pt>
                <c:pt idx="6">
                  <c:v>1834</c:v>
                </c:pt>
                <c:pt idx="7">
                  <c:v>-2323</c:v>
                </c:pt>
                <c:pt idx="8">
                  <c:v>2126</c:v>
                </c:pt>
                <c:pt idx="9" formatCode="General">
                  <c:v>-886</c:v>
                </c:pt>
                <c:pt idx="10">
                  <c:v>1577</c:v>
                </c:pt>
                <c:pt idx="11" formatCode="General">
                  <c:v>811</c:v>
                </c:pt>
                <c:pt idx="12">
                  <c:v>-1032</c:v>
                </c:pt>
                <c:pt idx="13">
                  <c:v>1558</c:v>
                </c:pt>
                <c:pt idx="14">
                  <c:v>1349</c:v>
                </c:pt>
                <c:pt idx="15" formatCode="General">
                  <c:v>-16</c:v>
                </c:pt>
              </c:numCache>
            </c:numRef>
          </c:val>
          <c:extLst>
            <c:ext xmlns:c16="http://schemas.microsoft.com/office/drawing/2014/chart" uri="{C3380CC4-5D6E-409C-BE32-E72D297353CC}">
              <c16:uniqueId val="{00000000-6584-49FB-BE42-AA2E9A80FD1E}"/>
            </c:ext>
          </c:extLst>
        </c:ser>
        <c:dLbls>
          <c:dLblPos val="outEnd"/>
          <c:showLegendKey val="0"/>
          <c:showVal val="1"/>
          <c:showCatName val="0"/>
          <c:showSerName val="0"/>
          <c:showPercent val="0"/>
          <c:showBubbleSize val="0"/>
        </c:dLbls>
        <c:gapWidth val="267"/>
        <c:overlap val="-43"/>
        <c:axId val="1734687808"/>
        <c:axId val="1734680320"/>
      </c:barChart>
      <c:catAx>
        <c:axId val="1734687808"/>
        <c:scaling>
          <c:orientation val="minMax"/>
        </c:scaling>
        <c:delete val="0"/>
        <c:axPos val="b"/>
        <c:majorGridlines>
          <c:spPr>
            <a:ln w="9525" cap="flat" cmpd="sng" algn="ctr">
              <a:solidFill>
                <a:schemeClr val="dk1">
                  <a:lumMod val="15000"/>
                  <a:lumOff val="85000"/>
                </a:schemeClr>
              </a:solidFill>
              <a:round/>
            </a:ln>
            <a:effectLst/>
          </c:spPr>
        </c:majorGridlines>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900" b="0" i="0" u="none" strike="noStrike" kern="1200" cap="none" spc="0" normalizeH="0" baseline="0">
                <a:solidFill>
                  <a:schemeClr val="dk1">
                    <a:lumMod val="65000"/>
                    <a:lumOff val="35000"/>
                  </a:schemeClr>
                </a:solidFill>
                <a:latin typeface="+mn-lt"/>
                <a:ea typeface="+mn-ea"/>
                <a:cs typeface="+mn-cs"/>
              </a:defRPr>
            </a:pPr>
            <a:endParaRPr lang="en-US"/>
          </a:p>
        </c:txPr>
        <c:crossAx val="1734680320"/>
        <c:crosses val="autoZero"/>
        <c:auto val="1"/>
        <c:lblAlgn val="ctr"/>
        <c:lblOffset val="100"/>
        <c:noMultiLvlLbl val="0"/>
      </c:catAx>
      <c:valAx>
        <c:axId val="1734680320"/>
        <c:scaling>
          <c:orientation val="minMax"/>
        </c:scaling>
        <c:delete val="0"/>
        <c:axPos val="l"/>
        <c:majorGridlines>
          <c:spPr>
            <a:ln w="9525" cap="flat" cmpd="sng" algn="ctr">
              <a:solidFill>
                <a:schemeClr val="dk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crossAx val="1734687808"/>
        <c:crosses val="autoZero"/>
        <c:crossBetween val="between"/>
      </c:valAx>
      <c:spPr>
        <a:pattFill prst="ltDnDiag">
          <a:fgClr>
            <a:schemeClr val="dk1">
              <a:lumMod val="15000"/>
              <a:lumOff val="85000"/>
            </a:schemeClr>
          </a:fgClr>
          <a:bgClr>
            <a:schemeClr val="lt1"/>
          </a:bgClr>
        </a:patt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0" vertOverflow="ellipsis" vert="horz" wrap="square" anchor="ctr" anchorCtr="1"/>
        <a:lstStyle/>
        <a:p>
          <a:pPr>
            <a:defRPr lang="en-US" sz="1400" b="0" i="0" u="none" strike="noStrike" kern="1200" spc="0" baseline="0">
              <a:solidFill>
                <a:schemeClr val="dk1"/>
              </a:solidFill>
              <a:latin typeface="+mn-lt"/>
              <a:ea typeface="+mn-ea"/>
              <a:cs typeface="+mn-cs"/>
            </a:defRPr>
          </a:pPr>
          <a:endParaRPr lang="en-US"/>
        </a:p>
      </c:txPr>
    </c:title>
    <c:autoTitleDeleted val="0"/>
    <c:plotArea>
      <c:layout/>
      <c:barChart>
        <c:barDir val="col"/>
        <c:grouping val="clustered"/>
        <c:varyColors val="0"/>
        <c:ser>
          <c:idx val="0"/>
          <c:order val="0"/>
          <c:tx>
            <c:strRef>
              <c:f>'Tencent 1'!$E$3</c:f>
              <c:strCache>
                <c:ptCount val="1"/>
                <c:pt idx="0">
                  <c:v>Dividend Yield</c:v>
                </c:pt>
              </c:strCache>
            </c:strRef>
          </c:tx>
          <c:spPr>
            <a:solidFill>
              <a:schemeClr val="accent1"/>
            </a:solidFill>
            <a:ln>
              <a:noFill/>
            </a:ln>
            <a:effectLst/>
          </c:spPr>
          <c:invertIfNegative val="0"/>
          <c:val>
            <c:numRef>
              <c:f>'Tencent 1'!$E$4:$E$15</c:f>
              <c:numCache>
                <c:formatCode>0.00%</c:formatCode>
                <c:ptCount val="12"/>
                <c:pt idx="0">
                  <c:v>2.7613941018766758E-3</c:v>
                </c:pt>
                <c:pt idx="1">
                  <c:v>2.775290957923008E-3</c:v>
                </c:pt>
                <c:pt idx="2">
                  <c:v>2.728249194414608E-3</c:v>
                </c:pt>
                <c:pt idx="3">
                  <c:v>7.6726342710997436E-5</c:v>
                </c:pt>
                <c:pt idx="4">
                  <c:v>2.1447721179624667E-3</c:v>
                </c:pt>
                <c:pt idx="5">
                  <c:v>2.3917650620647896E-3</c:v>
                </c:pt>
                <c:pt idx="6">
                  <c:v>3.0499999999999998E-3</c:v>
                </c:pt>
                <c:pt idx="7">
                  <c:v>2.2351797862001947E-3</c:v>
                </c:pt>
                <c:pt idx="8">
                  <c:v>4.4412607449856729E-4</c:v>
                </c:pt>
                <c:pt idx="9">
                  <c:v>3.4959349593495937E-3</c:v>
                </c:pt>
                <c:pt idx="10">
                  <c:v>3.4767025089605737E-3</c:v>
                </c:pt>
                <c:pt idx="11">
                  <c:v>2.5539568345323742E-3</c:v>
                </c:pt>
              </c:numCache>
            </c:numRef>
          </c:val>
          <c:extLst>
            <c:ext xmlns:c16="http://schemas.microsoft.com/office/drawing/2014/chart" uri="{C3380CC4-5D6E-409C-BE32-E72D297353CC}">
              <c16:uniqueId val="{00000000-2C8C-45B3-9845-47C22AF5346B}"/>
            </c:ext>
          </c:extLst>
        </c:ser>
        <c:dLbls>
          <c:showLegendKey val="0"/>
          <c:showVal val="0"/>
          <c:showCatName val="0"/>
          <c:showSerName val="0"/>
          <c:showPercent val="0"/>
          <c:showBubbleSize val="0"/>
        </c:dLbls>
        <c:gapWidth val="219"/>
        <c:overlap val="-27"/>
        <c:axId val="883421367"/>
        <c:axId val="754215851"/>
      </c:barChart>
      <c:catAx>
        <c:axId val="883421367"/>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0" vertOverflow="ellipsis" vert="horz" wrap="square" anchor="ctr" anchorCtr="1"/>
          <a:lstStyle/>
          <a:p>
            <a:pPr>
              <a:defRPr lang="en-US" sz="900" b="0" i="0" u="none" strike="noStrike" kern="1200" baseline="0">
                <a:solidFill>
                  <a:schemeClr val="dk1"/>
                </a:solidFill>
                <a:latin typeface="+mn-lt"/>
                <a:ea typeface="+mn-ea"/>
                <a:cs typeface="+mn-cs"/>
              </a:defRPr>
            </a:pPr>
            <a:endParaRPr lang="en-US"/>
          </a:p>
        </c:txPr>
        <c:crossAx val="754215851"/>
        <c:crosses val="autoZero"/>
        <c:auto val="1"/>
        <c:lblAlgn val="ctr"/>
        <c:lblOffset val="100"/>
        <c:noMultiLvlLbl val="0"/>
      </c:catAx>
      <c:valAx>
        <c:axId val="75421585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0" vertOverflow="ellipsis" vert="horz" wrap="square" anchor="ctr" anchorCtr="1"/>
          <a:lstStyle/>
          <a:p>
            <a:pPr>
              <a:defRPr lang="en-US" sz="900" b="0" i="0" u="none" strike="noStrike" kern="1200" baseline="0">
                <a:solidFill>
                  <a:schemeClr val="dk1"/>
                </a:solidFill>
                <a:latin typeface="+mn-lt"/>
                <a:ea typeface="+mn-ea"/>
                <a:cs typeface="+mn-cs"/>
              </a:defRPr>
            </a:pPr>
            <a:endParaRPr lang="en-US"/>
          </a:p>
        </c:txPr>
        <c:crossAx val="883421367"/>
        <c:crosses val="autoZero"/>
        <c:crossBetween val="between"/>
      </c:valAx>
      <c:spPr>
        <a:noFill/>
        <a:ln>
          <a:noFill/>
        </a:ln>
        <a:effectLst/>
      </c:spPr>
    </c:plotArea>
    <c:plotVisOnly val="1"/>
    <c:dispBlanksAs val="gap"/>
    <c:showDLblsOverMax val="0"/>
  </c:chart>
  <c:spPr>
    <a:solidFill>
      <a:schemeClr val="lt1"/>
    </a:solidFill>
    <a:ln w="12700" cap="flat" cmpd="sng" algn="ctr">
      <a:solidFill>
        <a:schemeClr val="accent1"/>
      </a:solidFill>
      <a:prstDash val="solid"/>
      <a:miter lim="800000"/>
    </a:ln>
    <a:effectLst/>
    <a:sp3d>
      <a:extrusionClr>
        <a:srgbClr val="FFFFFF"/>
      </a:extrusionClr>
      <a:contourClr>
        <a:srgbClr val="FFFFFF"/>
      </a:contourClr>
    </a:sp3d>
  </c:spPr>
  <c:txPr>
    <a:bodyPr/>
    <a:lstStyle/>
    <a:p>
      <a:pPr>
        <a:defRPr lang="en-US">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0" vertOverflow="ellipsis" vert="horz" wrap="square" anchor="ctr" anchorCtr="1"/>
        <a:lstStyle/>
        <a:p>
          <a:pPr>
            <a:defRPr lang="en-US" sz="1400" b="0" i="0" u="none" strike="noStrike" kern="1200" spc="0" baseline="0">
              <a:solidFill>
                <a:schemeClr val="dk1"/>
              </a:solidFill>
              <a:latin typeface="+mn-lt"/>
              <a:ea typeface="+mn-ea"/>
              <a:cs typeface="+mn-cs"/>
            </a:defRPr>
          </a:pPr>
          <a:endParaRPr lang="en-US"/>
        </a:p>
      </c:txPr>
    </c:title>
    <c:autoTitleDeleted val="0"/>
    <c:plotArea>
      <c:layout/>
      <c:barChart>
        <c:barDir val="col"/>
        <c:grouping val="clustered"/>
        <c:varyColors val="0"/>
        <c:ser>
          <c:idx val="0"/>
          <c:order val="0"/>
          <c:tx>
            <c:strRef>
              <c:f>'Tencent 1'!$G$3</c:f>
              <c:strCache>
                <c:ptCount val="1"/>
                <c:pt idx="0">
                  <c:v>Dividend Payout</c:v>
                </c:pt>
              </c:strCache>
            </c:strRef>
          </c:tx>
          <c:spPr>
            <a:solidFill>
              <a:schemeClr val="accent1"/>
            </a:solidFill>
            <a:ln>
              <a:noFill/>
            </a:ln>
            <a:effectLst/>
          </c:spPr>
          <c:invertIfNegative val="0"/>
          <c:val>
            <c:numRef>
              <c:f>'Tencent 1'!$G$4:$G$15</c:f>
              <c:numCache>
                <c:formatCode>0.00%</c:formatCode>
                <c:ptCount val="12"/>
                <c:pt idx="0">
                  <c:v>0.10842105263157895</c:v>
                </c:pt>
                <c:pt idx="1">
                  <c:v>6.4853556485355651E-2</c:v>
                </c:pt>
                <c:pt idx="2">
                  <c:v>9.071428571428572E-2</c:v>
                </c:pt>
                <c:pt idx="3">
                  <c:v>2.4193548387096775E-3</c:v>
                </c:pt>
                <c:pt idx="4">
                  <c:v>9.0322580645161299E-2</c:v>
                </c:pt>
                <c:pt idx="5">
                  <c:v>7.1171171171171166E-2</c:v>
                </c:pt>
                <c:pt idx="6">
                  <c:v>9.3846153846153843E-2</c:v>
                </c:pt>
                <c:pt idx="7">
                  <c:v>9.3877551020408165E-2</c:v>
                </c:pt>
                <c:pt idx="8">
                  <c:v>1.5121951219512195E-2</c:v>
                </c:pt>
                <c:pt idx="9">
                  <c:v>9.5555555555555546E-2</c:v>
                </c:pt>
                <c:pt idx="10">
                  <c:v>8.8181818181818181E-2</c:v>
                </c:pt>
                <c:pt idx="11">
                  <c:v>8.352941176470588E-2</c:v>
                </c:pt>
              </c:numCache>
            </c:numRef>
          </c:val>
          <c:extLst>
            <c:ext xmlns:c16="http://schemas.microsoft.com/office/drawing/2014/chart" uri="{C3380CC4-5D6E-409C-BE32-E72D297353CC}">
              <c16:uniqueId val="{00000000-FD95-4A0F-900E-63F195302A28}"/>
            </c:ext>
          </c:extLst>
        </c:ser>
        <c:dLbls>
          <c:showLegendKey val="0"/>
          <c:showVal val="0"/>
          <c:showCatName val="0"/>
          <c:showSerName val="0"/>
          <c:showPercent val="0"/>
          <c:showBubbleSize val="0"/>
        </c:dLbls>
        <c:gapWidth val="219"/>
        <c:overlap val="-27"/>
        <c:axId val="599291329"/>
        <c:axId val="260862481"/>
      </c:barChart>
      <c:catAx>
        <c:axId val="599291329"/>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0" vertOverflow="ellipsis" vert="horz" wrap="square" anchor="ctr" anchorCtr="1"/>
          <a:lstStyle/>
          <a:p>
            <a:pPr>
              <a:defRPr lang="en-US" sz="900" b="0" i="0" u="none" strike="noStrike" kern="1200" baseline="0">
                <a:solidFill>
                  <a:schemeClr val="dk1"/>
                </a:solidFill>
                <a:latin typeface="+mn-lt"/>
                <a:ea typeface="+mn-ea"/>
                <a:cs typeface="+mn-cs"/>
              </a:defRPr>
            </a:pPr>
            <a:endParaRPr lang="en-US"/>
          </a:p>
        </c:txPr>
        <c:crossAx val="260862481"/>
        <c:crosses val="autoZero"/>
        <c:auto val="1"/>
        <c:lblAlgn val="ctr"/>
        <c:lblOffset val="100"/>
        <c:noMultiLvlLbl val="0"/>
      </c:catAx>
      <c:valAx>
        <c:axId val="26086248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0" vertOverflow="ellipsis" vert="horz" wrap="square" anchor="ctr" anchorCtr="1"/>
          <a:lstStyle/>
          <a:p>
            <a:pPr>
              <a:defRPr lang="en-US" sz="900" b="0" i="0" u="none" strike="noStrike" kern="1200" baseline="0">
                <a:solidFill>
                  <a:schemeClr val="dk1"/>
                </a:solidFill>
                <a:latin typeface="+mn-lt"/>
                <a:ea typeface="+mn-ea"/>
                <a:cs typeface="+mn-cs"/>
              </a:defRPr>
            </a:pPr>
            <a:endParaRPr lang="en-US"/>
          </a:p>
        </c:txPr>
        <c:crossAx val="599291329"/>
        <c:crosses val="autoZero"/>
        <c:crossBetween val="between"/>
      </c:valAx>
      <c:spPr>
        <a:noFill/>
        <a:ln>
          <a:noFill/>
        </a:ln>
        <a:effectLst/>
      </c:spPr>
    </c:plotArea>
    <c:plotVisOnly val="1"/>
    <c:dispBlanksAs val="gap"/>
    <c:showDLblsOverMax val="0"/>
  </c:chart>
  <c:spPr>
    <a:solidFill>
      <a:schemeClr val="lt1"/>
    </a:solidFill>
    <a:ln w="12700" cap="flat" cmpd="sng" algn="ctr">
      <a:solidFill>
        <a:schemeClr val="accent1"/>
      </a:solidFill>
      <a:prstDash val="solid"/>
      <a:miter lim="800000"/>
    </a:ln>
    <a:effectLst/>
    <a:sp3d>
      <a:extrusionClr>
        <a:srgbClr val="FFFFFF"/>
      </a:extrusionClr>
      <a:contourClr>
        <a:srgbClr val="FFFFFF"/>
      </a:contourClr>
    </a:sp3d>
  </c:spPr>
  <c:txPr>
    <a:bodyPr/>
    <a:lstStyle/>
    <a:p>
      <a:pPr>
        <a:defRPr lang="en-US">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0" vertOverflow="ellipsis" vert="horz" wrap="square" anchor="ctr" anchorCtr="1"/>
        <a:lstStyle/>
        <a:p>
          <a:pPr>
            <a:defRPr lang="en-US" sz="1400" b="0" i="0" u="none" strike="noStrike" kern="1200" spc="0" baseline="0">
              <a:solidFill>
                <a:schemeClr val="dk1"/>
              </a:solidFill>
              <a:latin typeface="+mn-lt"/>
              <a:ea typeface="+mn-ea"/>
              <a:cs typeface="+mn-cs"/>
            </a:defRPr>
          </a:pPr>
          <a:endParaRPr lang="en-US"/>
        </a:p>
      </c:txPr>
    </c:title>
    <c:autoTitleDeleted val="0"/>
    <c:plotArea>
      <c:layout/>
      <c:barChart>
        <c:barDir val="col"/>
        <c:grouping val="clustered"/>
        <c:varyColors val="0"/>
        <c:ser>
          <c:idx val="0"/>
          <c:order val="0"/>
          <c:tx>
            <c:strRef>
              <c:f>'Tencent 1'!$I$3</c:f>
              <c:strCache>
                <c:ptCount val="1"/>
                <c:pt idx="0">
                  <c:v>Sales Growth Rate</c:v>
                </c:pt>
              </c:strCache>
            </c:strRef>
          </c:tx>
          <c:spPr>
            <a:solidFill>
              <a:schemeClr val="accent1"/>
            </a:solidFill>
            <a:ln>
              <a:noFill/>
            </a:ln>
            <a:effectLst/>
          </c:spPr>
          <c:invertIfNegative val="0"/>
          <c:val>
            <c:numRef>
              <c:f>'Tencent 1'!$I$4:$I$15</c:f>
              <c:numCache>
                <c:formatCode>0%</c:formatCode>
                <c:ptCount val="12"/>
                <c:pt idx="0">
                  <c:v>-2.4309863828857695E-2</c:v>
                </c:pt>
                <c:pt idx="1">
                  <c:v>0.27947078894788641</c:v>
                </c:pt>
                <c:pt idx="2">
                  <c:v>0.15547008702579543</c:v>
                </c:pt>
                <c:pt idx="3">
                  <c:v>0.34271386544687332</c:v>
                </c:pt>
                <c:pt idx="5">
                  <c:v>0.53885458617280113</c:v>
                </c:pt>
                <c:pt idx="6">
                  <c:v>0.38153082857400061</c:v>
                </c:pt>
                <c:pt idx="7">
                  <c:v>0.28805723215036105</c:v>
                </c:pt>
                <c:pt idx="8">
                  <c:v>0.31653376800740135</c:v>
                </c:pt>
                <c:pt idx="9">
                  <c:v>0.40118691976519993</c:v>
                </c:pt>
                <c:pt idx="10">
                  <c:v>0.57711194981083969</c:v>
                </c:pt>
                <c:pt idx="11">
                  <c:v>0.51907924377753556</c:v>
                </c:pt>
              </c:numCache>
            </c:numRef>
          </c:val>
          <c:extLst>
            <c:ext xmlns:c16="http://schemas.microsoft.com/office/drawing/2014/chart" uri="{C3380CC4-5D6E-409C-BE32-E72D297353CC}">
              <c16:uniqueId val="{00000000-3A36-44D0-9E58-7EA22A39794A}"/>
            </c:ext>
          </c:extLst>
        </c:ser>
        <c:dLbls>
          <c:showLegendKey val="0"/>
          <c:showVal val="0"/>
          <c:showCatName val="0"/>
          <c:showSerName val="0"/>
          <c:showPercent val="0"/>
          <c:showBubbleSize val="0"/>
        </c:dLbls>
        <c:gapWidth val="219"/>
        <c:overlap val="-27"/>
        <c:axId val="80998675"/>
        <c:axId val="837185477"/>
      </c:barChart>
      <c:catAx>
        <c:axId val="80998675"/>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0" vertOverflow="ellipsis" vert="horz" wrap="square" anchor="ctr" anchorCtr="1"/>
          <a:lstStyle/>
          <a:p>
            <a:pPr>
              <a:defRPr lang="en-US" sz="900" b="0" i="0" u="none" strike="noStrike" kern="1200" baseline="0">
                <a:solidFill>
                  <a:schemeClr val="dk1"/>
                </a:solidFill>
                <a:latin typeface="+mn-lt"/>
                <a:ea typeface="+mn-ea"/>
                <a:cs typeface="+mn-cs"/>
              </a:defRPr>
            </a:pPr>
            <a:endParaRPr lang="en-US"/>
          </a:p>
        </c:txPr>
        <c:crossAx val="837185477"/>
        <c:crosses val="autoZero"/>
        <c:auto val="1"/>
        <c:lblAlgn val="ctr"/>
        <c:lblOffset val="100"/>
        <c:noMultiLvlLbl val="0"/>
      </c:catAx>
      <c:valAx>
        <c:axId val="83718547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0" vertOverflow="ellipsis" vert="horz" wrap="square" anchor="ctr" anchorCtr="1"/>
          <a:lstStyle/>
          <a:p>
            <a:pPr>
              <a:defRPr lang="en-US" sz="900" b="0" i="0" u="none" strike="noStrike" kern="1200" baseline="0">
                <a:solidFill>
                  <a:schemeClr val="dk1"/>
                </a:solidFill>
                <a:latin typeface="+mn-lt"/>
                <a:ea typeface="+mn-ea"/>
                <a:cs typeface="+mn-cs"/>
              </a:defRPr>
            </a:pPr>
            <a:endParaRPr lang="en-US"/>
          </a:p>
        </c:txPr>
        <c:crossAx val="80998675"/>
        <c:crosses val="autoZero"/>
        <c:crossBetween val="between"/>
      </c:valAx>
      <c:spPr>
        <a:noFill/>
        <a:ln>
          <a:noFill/>
        </a:ln>
        <a:effectLst/>
      </c:spPr>
    </c:plotArea>
    <c:plotVisOnly val="1"/>
    <c:dispBlanksAs val="gap"/>
    <c:showDLblsOverMax val="0"/>
  </c:chart>
  <c:spPr>
    <a:solidFill>
      <a:schemeClr val="lt1"/>
    </a:solidFill>
    <a:ln w="12700" cap="flat" cmpd="sng" algn="ctr">
      <a:solidFill>
        <a:schemeClr val="accent1"/>
      </a:solidFill>
      <a:prstDash val="solid"/>
      <a:miter lim="800000"/>
    </a:ln>
    <a:effectLst/>
    <a:sp3d>
      <a:extrusionClr>
        <a:srgbClr val="FFFFFF"/>
      </a:extrusionClr>
      <a:contourClr>
        <a:srgbClr val="FFFFFF"/>
      </a:contourClr>
    </a:sp3d>
  </c:spPr>
  <c:txPr>
    <a:bodyPr/>
    <a:lstStyle/>
    <a:p>
      <a:pPr>
        <a:defRPr lang="en-US">
          <a:solidFill>
            <a:schemeClr val="dk1"/>
          </a:solidFill>
          <a:latin typeface="+mn-lt"/>
          <a:ea typeface="+mn-ea"/>
          <a:cs typeface="+mn-cs"/>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'EA 1'!$C$3</c:f>
              <c:strCache>
                <c:ptCount val="1"/>
                <c:pt idx="0">
                  <c:v>DIVIDEND YIELD RATIO</c:v>
                </c:pt>
              </c:strCache>
            </c:strRef>
          </c:tx>
          <c:spPr>
            <a:solidFill>
              <a:schemeClr val="accent1"/>
            </a:solidFill>
            <a:ln>
              <a:noFill/>
            </a:ln>
            <a:effectLst/>
          </c:spPr>
          <c:invertIfNegative val="0"/>
          <c:val>
            <c:numRef>
              <c:f>'EA 1'!$C$4:$C$14</c:f>
              <c:numCache>
                <c:formatCode>0.00%</c:formatCode>
                <c:ptCount val="11"/>
                <c:pt idx="0">
                  <c:v>5.4000000000000003E-3</c:v>
                </c:pt>
                <c:pt idx="1">
                  <c:v>5.3E-3</c:v>
                </c:pt>
                <c:pt idx="2">
                  <c:v>0</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0-77C0-4507-9B65-06DAEB295371}"/>
            </c:ext>
          </c:extLst>
        </c:ser>
        <c:dLbls>
          <c:showLegendKey val="0"/>
          <c:showVal val="0"/>
          <c:showCatName val="0"/>
          <c:showSerName val="0"/>
          <c:showPercent val="0"/>
          <c:showBubbleSize val="0"/>
        </c:dLbls>
        <c:gapWidth val="219"/>
        <c:overlap val="-27"/>
        <c:axId val="1128722280"/>
        <c:axId val="2079182775"/>
      </c:barChart>
      <c:catAx>
        <c:axId val="1128722280"/>
        <c:scaling>
          <c:orientation val="minMax"/>
        </c:scaling>
        <c:delete val="0"/>
        <c:axPos val="b"/>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79182775"/>
        <c:crosses val="autoZero"/>
        <c:auto val="1"/>
        <c:lblAlgn val="ctr"/>
        <c:lblOffset val="100"/>
        <c:noMultiLvlLbl val="0"/>
      </c:catAx>
      <c:valAx>
        <c:axId val="207918277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287222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withinLinear" id="19">
  <a:schemeClr val="accent6"/>
</cs:colorStyle>
</file>

<file path=xl/charts/colors5.xml><?xml version="1.0" encoding="utf-8"?>
<cs:colorStyle xmlns:cs="http://schemas.microsoft.com/office/drawing/2012/chartStyle" xmlns:a="http://schemas.openxmlformats.org/drawingml/2006/main" meth="withinLinear" id="19">
  <a:schemeClr val="accent6"/>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5.xml><?xml version="1.0" encoding="utf-8"?>
<cs:chartStyle xmlns:cs="http://schemas.microsoft.com/office/drawing/2012/chartStyle" xmlns:a="http://schemas.openxmlformats.org/drawingml/2006/main" id="208">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900" kern="1200" cap="none" spc="0" normalizeH="0" baseline="0"/>
  </cs:categoryAxis>
  <cs:chartArea>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spPr>
      <a:pattFill prst="ltDnDiag">
        <a:fgClr>
          <a:schemeClr val="dk1">
            <a:lumMod val="15000"/>
            <a:lumOff val="85000"/>
          </a:schemeClr>
        </a:fgClr>
        <a:bgClr>
          <a:schemeClr val="lt1"/>
        </a:bgClr>
      </a:pattFill>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cs:legend>
  <cs:plotArea>
    <cs:lnRef idx="0"/>
    <cs:fillRef idx="0"/>
    <cs:effectRef idx="0"/>
    <cs:fontRef idx="minor">
      <a:schemeClr val="dk1"/>
    </cs:fontRef>
    <cs:spPr>
      <a:pattFill prst="ltDnDiag">
        <a:fgClr>
          <a:schemeClr val="dk1">
            <a:lumMod val="15000"/>
            <a:lumOff val="85000"/>
          </a:schemeClr>
        </a:fgClr>
        <a:bgClr>
          <a:schemeClr val="lt1"/>
        </a:bgClr>
      </a:pattFill>
    </cs:spPr>
  </cs:plotArea>
  <cs:plotArea3D>
    <cs:lnRef idx="0"/>
    <cs:fillRef idx="0"/>
    <cs:effectRef idx="0"/>
    <cs:fontRef idx="minor">
      <a:schemeClr val="dk1"/>
    </cs:fontRef>
    <cs:spPr>
      <a:solidFill>
        <a:schemeClr val="lt1"/>
      </a:solidFill>
    </cs:spPr>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cap="none"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spPr>
      <a:pattFill prst="ltDnDiag">
        <a:fgClr>
          <a:schemeClr val="dk1">
            <a:lumMod val="15000"/>
            <a:lumOff val="85000"/>
          </a:schemeClr>
        </a:fgClr>
        <a:bgClr>
          <a:schemeClr val="lt1"/>
        </a:bgClr>
      </a:pattFill>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NULL" TargetMode="External"/></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5" Type="http://schemas.openxmlformats.org/officeDocument/2006/relationships/image" Target="NULL" TargetMode="External"/><Relationship Id="rId4" Type="http://schemas.openxmlformats.org/officeDocument/2006/relationships/image" Target="../media/image3.png"/></Relationships>
</file>

<file path=xl/drawings/_rels/drawing5.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image" Target="../media/image4.png"/><Relationship Id="rId4"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oneCellAnchor>
    <xdr:from>
      <xdr:col>1</xdr:col>
      <xdr:colOff>120961</xdr:colOff>
      <xdr:row>2</xdr:row>
      <xdr:rowOff>44450</xdr:rowOff>
    </xdr:from>
    <xdr:ext cx="2419039" cy="617307"/>
    <xdr:pic>
      <xdr:nvPicPr>
        <xdr:cNvPr id="2" name="Picture 1">
          <a:extLst>
            <a:ext uri="{FF2B5EF4-FFF2-40B4-BE49-F238E27FC236}">
              <a16:creationId xmlns:a16="http://schemas.microsoft.com/office/drawing/2014/main" id="{BA2D927C-5A86-4F7F-9A80-3A67A047C5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0561" y="412750"/>
          <a:ext cx="2419039" cy="617307"/>
        </a:xfrm>
        <a:prstGeom prst="rect">
          <a:avLst/>
        </a:prstGeom>
        <a:ln>
          <a:noFill/>
        </a:ln>
        <a:effectLst>
          <a:outerShdw blurRad="292100" dist="139700" dir="2700000" algn="tl" rotWithShape="0">
            <a:srgbClr val="333333">
              <a:alpha val="65000"/>
            </a:srgbClr>
          </a:outerShdw>
        </a:effectLst>
      </xdr:spPr>
    </xdr:pic>
    <xdr:clientData/>
  </xdr:oneCellAnchor>
  <xdr:twoCellAnchor editAs="oneCell">
    <xdr:from>
      <xdr:col>1</xdr:col>
      <xdr:colOff>95250</xdr:colOff>
      <xdr:row>9</xdr:row>
      <xdr:rowOff>31750</xdr:rowOff>
    </xdr:from>
    <xdr:to>
      <xdr:col>4</xdr:col>
      <xdr:colOff>279400</xdr:colOff>
      <xdr:row>16</xdr:row>
      <xdr:rowOff>60964</xdr:rowOff>
    </xdr:to>
    <xdr:pic>
      <xdr:nvPicPr>
        <xdr:cNvPr id="3" name="Picture 2">
          <a:extLst>
            <a:ext uri="{FF2B5EF4-FFF2-40B4-BE49-F238E27FC236}">
              <a16:creationId xmlns:a16="http://schemas.microsoft.com/office/drawing/2014/main" id="{8F8F8D6C-BF56-4FB0-90F8-ADECAC4E2C59}"/>
            </a:ext>
          </a:extLst>
        </xdr:cNvPr>
        <xdr:cNvPicPr>
          <a:picLocks noChangeAspect="1"/>
        </xdr:cNvPicPr>
      </xdr:nvPicPr>
      <xdr:blipFill>
        <a:blip xmlns:r="http://schemas.openxmlformats.org/officeDocument/2006/relationships" r:embed="rId2"/>
        <a:stretch>
          <a:fillRect/>
        </a:stretch>
      </xdr:blipFill>
      <xdr:spPr>
        <a:xfrm>
          <a:off x="704850" y="1739900"/>
          <a:ext cx="2012950" cy="1324614"/>
        </a:xfrm>
        <a:prstGeom prst="rect">
          <a:avLst/>
        </a:prstGeom>
        <a:ln>
          <a:noFill/>
        </a:ln>
        <a:effectLst>
          <a:outerShdw blurRad="292100" dist="139700" dir="2700000" algn="tl" rotWithShape="0">
            <a:srgbClr val="333333">
              <a:alpha val="65000"/>
            </a:srgbClr>
          </a:outerShdw>
        </a:effectLst>
      </xdr:spPr>
    </xdr:pic>
    <xdr:clientData/>
  </xdr:twoCellAnchor>
  <xdr:oneCellAnchor>
    <xdr:from>
      <xdr:col>11</xdr:col>
      <xdr:colOff>234950</xdr:colOff>
      <xdr:row>2</xdr:row>
      <xdr:rowOff>12701</xdr:rowOff>
    </xdr:from>
    <xdr:ext cx="2546350" cy="1214924"/>
    <xdr:pic>
      <xdr:nvPicPr>
        <xdr:cNvPr id="4" name="Picture 3" descr="Tencent whitepaper: Libra a threat to WeChat Pay, AliPay - Ledger Insights  - enterprise blockchain">
          <a:extLst>
            <a:ext uri="{FF2B5EF4-FFF2-40B4-BE49-F238E27FC236}">
              <a16:creationId xmlns:a16="http://schemas.microsoft.com/office/drawing/2014/main" id="{D1FF3922-7058-4C34-A042-D9B8D5E9F99F}"/>
            </a:ext>
          </a:extLst>
        </xdr:cNvPr>
        <xdr:cNvPicPr>
          <a:picLocks noChangeAspect="1"/>
        </xdr:cNvPicPr>
      </xdr:nvPicPr>
      <xdr:blipFill>
        <a:blip xmlns:r="http://schemas.openxmlformats.org/officeDocument/2006/relationships" r:embed="rId3" r:link="rId4"/>
        <a:srcRect/>
        <a:stretch>
          <a:fillRect/>
        </a:stretch>
      </xdr:blipFill>
      <xdr:spPr>
        <a:xfrm>
          <a:off x="8293100" y="387351"/>
          <a:ext cx="2546350" cy="1214924"/>
        </a:xfrm>
        <a:prstGeom prst="rect">
          <a:avLst/>
        </a:prstGeom>
        <a:ln>
          <a:noFill/>
        </a:ln>
        <a:effectLst>
          <a:outerShdw blurRad="292100" dist="139700" dir="2700000" algn="tl" rotWithShape="0">
            <a:srgbClr val="333333">
              <a:alpha val="65000"/>
            </a:srgbClr>
          </a:outerShdw>
        </a:effectLst>
      </xdr:spPr>
    </xdr:pic>
    <xdr:clientData/>
  </xdr:oneCellAnchor>
  <xdr:oneCellAnchor>
    <xdr:from>
      <xdr:col>9</xdr:col>
      <xdr:colOff>571361</xdr:colOff>
      <xdr:row>12</xdr:row>
      <xdr:rowOff>63500</xdr:rowOff>
    </xdr:from>
    <xdr:ext cx="1740039" cy="688975"/>
    <xdr:pic>
      <xdr:nvPicPr>
        <xdr:cNvPr id="5" name="Picture 4">
          <a:extLst>
            <a:ext uri="{FF2B5EF4-FFF2-40B4-BE49-F238E27FC236}">
              <a16:creationId xmlns:a16="http://schemas.microsoft.com/office/drawing/2014/main" id="{287581F0-EB99-4A32-953B-AAE3B11924B4}"/>
            </a:ext>
          </a:extLst>
        </xdr:cNvPr>
        <xdr:cNvPicPr>
          <a:picLocks noChangeAspect="1"/>
        </xdr:cNvPicPr>
      </xdr:nvPicPr>
      <xdr:blipFill>
        <a:blip xmlns:r="http://schemas.openxmlformats.org/officeDocument/2006/relationships" r:embed="rId5"/>
        <a:stretch>
          <a:fillRect/>
        </a:stretch>
      </xdr:blipFill>
      <xdr:spPr>
        <a:xfrm>
          <a:off x="7410311" y="2387600"/>
          <a:ext cx="1740039" cy="68897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1</xdr:col>
      <xdr:colOff>9525</xdr:colOff>
      <xdr:row>17</xdr:row>
      <xdr:rowOff>0</xdr:rowOff>
    </xdr:from>
    <xdr:to>
      <xdr:col>5</xdr:col>
      <xdr:colOff>276225</xdr:colOff>
      <xdr:row>28</xdr:row>
      <xdr:rowOff>176212</xdr:rowOff>
    </xdr:to>
    <xdr:graphicFrame macro="">
      <xdr:nvGraphicFramePr>
        <xdr:cNvPr id="2" name="Chart 1">
          <a:extLst>
            <a:ext uri="{FF2B5EF4-FFF2-40B4-BE49-F238E27FC236}">
              <a16:creationId xmlns:a16="http://schemas.microsoft.com/office/drawing/2014/main" id="{CCF9DADE-E018-4C4C-B951-32A43320D2D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323851</xdr:colOff>
      <xdr:row>17</xdr:row>
      <xdr:rowOff>9524</xdr:rowOff>
    </xdr:from>
    <xdr:to>
      <xdr:col>7</xdr:col>
      <xdr:colOff>542926</xdr:colOff>
      <xdr:row>28</xdr:row>
      <xdr:rowOff>176211</xdr:rowOff>
    </xdr:to>
    <xdr:graphicFrame macro="">
      <xdr:nvGraphicFramePr>
        <xdr:cNvPr id="3" name="Chart 2">
          <a:extLst>
            <a:ext uri="{FF2B5EF4-FFF2-40B4-BE49-F238E27FC236}">
              <a16:creationId xmlns:a16="http://schemas.microsoft.com/office/drawing/2014/main" id="{16950D78-C810-46AB-B61E-97958D23989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581025</xdr:colOff>
      <xdr:row>17</xdr:row>
      <xdr:rowOff>9525</xdr:rowOff>
    </xdr:from>
    <xdr:to>
      <xdr:col>10</xdr:col>
      <xdr:colOff>666750</xdr:colOff>
      <xdr:row>28</xdr:row>
      <xdr:rowOff>161925</xdr:rowOff>
    </xdr:to>
    <xdr:graphicFrame macro="">
      <xdr:nvGraphicFramePr>
        <xdr:cNvPr id="4" name="Chart 3">
          <a:extLst>
            <a:ext uri="{FF2B5EF4-FFF2-40B4-BE49-F238E27FC236}">
              <a16:creationId xmlns:a16="http://schemas.microsoft.com/office/drawing/2014/main" id="{5EC92364-4452-4D2D-A543-81C5AE3D5F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0</xdr:col>
      <xdr:colOff>76201</xdr:colOff>
      <xdr:row>1</xdr:row>
      <xdr:rowOff>57150</xdr:rowOff>
    </xdr:from>
    <xdr:ext cx="1181099" cy="301401"/>
    <xdr:pic>
      <xdr:nvPicPr>
        <xdr:cNvPr id="5" name="Picture 4">
          <a:extLst>
            <a:ext uri="{FF2B5EF4-FFF2-40B4-BE49-F238E27FC236}">
              <a16:creationId xmlns:a16="http://schemas.microsoft.com/office/drawing/2014/main" id="{DBBFF5D3-7A08-4E1B-83C1-B09B564B732D}"/>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6201" y="241300"/>
          <a:ext cx="1181099" cy="301401"/>
        </a:xfrm>
        <a:prstGeom prst="rect">
          <a:avLst/>
        </a:prstGeom>
        <a:solidFill>
          <a:schemeClr val="bg1"/>
        </a:solidFill>
        <a:ln>
          <a:solidFill>
            <a:schemeClr val="tx1">
              <a:alpha val="75000"/>
            </a:schemeClr>
          </a:solidFill>
        </a:ln>
      </xdr:spPr>
    </xdr:pic>
    <xdr:clientData/>
  </xdr:oneCellAnchor>
</xdr:wsDr>
</file>

<file path=xl/drawings/drawing3.xml><?xml version="1.0" encoding="utf-8"?>
<xdr:wsDr xmlns:xdr="http://schemas.openxmlformats.org/drawingml/2006/spreadsheetDrawing" xmlns:a="http://schemas.openxmlformats.org/drawingml/2006/main">
  <xdr:twoCellAnchor>
    <xdr:from>
      <xdr:col>1</xdr:col>
      <xdr:colOff>473075</xdr:colOff>
      <xdr:row>21</xdr:row>
      <xdr:rowOff>101600</xdr:rowOff>
    </xdr:from>
    <xdr:to>
      <xdr:col>6</xdr:col>
      <xdr:colOff>492125</xdr:colOff>
      <xdr:row>36</xdr:row>
      <xdr:rowOff>82550</xdr:rowOff>
    </xdr:to>
    <xdr:graphicFrame macro="">
      <xdr:nvGraphicFramePr>
        <xdr:cNvPr id="2" name="Chart 1">
          <a:extLst>
            <a:ext uri="{FF2B5EF4-FFF2-40B4-BE49-F238E27FC236}">
              <a16:creationId xmlns:a16="http://schemas.microsoft.com/office/drawing/2014/main" id="{5C1C9D18-F5F0-4CF2-BAEC-0E1FAD51C05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612775</xdr:colOff>
      <xdr:row>21</xdr:row>
      <xdr:rowOff>107950</xdr:rowOff>
    </xdr:from>
    <xdr:to>
      <xdr:col>9</xdr:col>
      <xdr:colOff>1990725</xdr:colOff>
      <xdr:row>36</xdr:row>
      <xdr:rowOff>88900</xdr:rowOff>
    </xdr:to>
    <xdr:graphicFrame macro="">
      <xdr:nvGraphicFramePr>
        <xdr:cNvPr id="3" name="Chart 2">
          <a:extLst>
            <a:ext uri="{FF2B5EF4-FFF2-40B4-BE49-F238E27FC236}">
              <a16:creationId xmlns:a16="http://schemas.microsoft.com/office/drawing/2014/main" id="{8F85F219-8F50-49E0-AAF0-1402CD6212C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168910</xdr:colOff>
      <xdr:row>16</xdr:row>
      <xdr:rowOff>165100</xdr:rowOff>
    </xdr:from>
    <xdr:to>
      <xdr:col>4</xdr:col>
      <xdr:colOff>544195</xdr:colOff>
      <xdr:row>31</xdr:row>
      <xdr:rowOff>50800</xdr:rowOff>
    </xdr:to>
    <xdr:graphicFrame macro="">
      <xdr:nvGraphicFramePr>
        <xdr:cNvPr id="2" name="Chart 1">
          <a:extLst>
            <a:ext uri="{FF2B5EF4-FFF2-40B4-BE49-F238E27FC236}">
              <a16:creationId xmlns:a16="http://schemas.microsoft.com/office/drawing/2014/main" id="{874B3C04-1DBB-44CD-85AD-86E74998720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5715</xdr:colOff>
      <xdr:row>16</xdr:row>
      <xdr:rowOff>183515</xdr:rowOff>
    </xdr:from>
    <xdr:to>
      <xdr:col>9</xdr:col>
      <xdr:colOff>15875</xdr:colOff>
      <xdr:row>31</xdr:row>
      <xdr:rowOff>69215</xdr:rowOff>
    </xdr:to>
    <xdr:graphicFrame macro="">
      <xdr:nvGraphicFramePr>
        <xdr:cNvPr id="3" name="Chart 2">
          <a:extLst>
            <a:ext uri="{FF2B5EF4-FFF2-40B4-BE49-F238E27FC236}">
              <a16:creationId xmlns:a16="http://schemas.microsoft.com/office/drawing/2014/main" id="{D51C43AA-630D-4B49-93E7-73975CD0FA7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307975</xdr:colOff>
      <xdr:row>17</xdr:row>
      <xdr:rowOff>3810</xdr:rowOff>
    </xdr:from>
    <xdr:to>
      <xdr:col>13</xdr:col>
      <xdr:colOff>576580</xdr:colOff>
      <xdr:row>31</xdr:row>
      <xdr:rowOff>80010</xdr:rowOff>
    </xdr:to>
    <xdr:graphicFrame macro="">
      <xdr:nvGraphicFramePr>
        <xdr:cNvPr id="4" name="Chart 3">
          <a:extLst>
            <a:ext uri="{FF2B5EF4-FFF2-40B4-BE49-F238E27FC236}">
              <a16:creationId xmlns:a16="http://schemas.microsoft.com/office/drawing/2014/main" id="{D6571156-A14A-4C40-A1DC-90CC4D4133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4</xdr:col>
      <xdr:colOff>970280</xdr:colOff>
      <xdr:row>1</xdr:row>
      <xdr:rowOff>25400</xdr:rowOff>
    </xdr:from>
    <xdr:ext cx="3420392" cy="1631950"/>
    <xdr:pic>
      <xdr:nvPicPr>
        <xdr:cNvPr id="5" name="Picture 4" descr="Tencent whitepaper: Libra a threat to WeChat Pay, AliPay - Ledger Insights  - enterprise blockchain">
          <a:extLst>
            <a:ext uri="{FF2B5EF4-FFF2-40B4-BE49-F238E27FC236}">
              <a16:creationId xmlns:a16="http://schemas.microsoft.com/office/drawing/2014/main" id="{5121ED2C-BD30-4184-9554-5312171A2536}"/>
            </a:ext>
          </a:extLst>
        </xdr:cNvPr>
        <xdr:cNvPicPr>
          <a:picLocks noChangeAspect="1"/>
        </xdr:cNvPicPr>
      </xdr:nvPicPr>
      <xdr:blipFill>
        <a:blip xmlns:r="http://schemas.openxmlformats.org/officeDocument/2006/relationships" r:embed="rId4" r:link="rId5"/>
        <a:srcRect/>
        <a:stretch>
          <a:fillRect/>
        </a:stretch>
      </xdr:blipFill>
      <xdr:spPr>
        <a:xfrm>
          <a:off x="3205480" y="209550"/>
          <a:ext cx="3420392" cy="1631950"/>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4</xdr:col>
      <xdr:colOff>866775</xdr:colOff>
      <xdr:row>0</xdr:row>
      <xdr:rowOff>38100</xdr:rowOff>
    </xdr:from>
    <xdr:ext cx="1098550" cy="434975"/>
    <xdr:pic>
      <xdr:nvPicPr>
        <xdr:cNvPr id="2" name="Picture 1">
          <a:extLst>
            <a:ext uri="{FF2B5EF4-FFF2-40B4-BE49-F238E27FC236}">
              <a16:creationId xmlns:a16="http://schemas.microsoft.com/office/drawing/2014/main" id="{DEDB0C98-42B0-445B-A929-6CA924E764A9}"/>
            </a:ext>
          </a:extLst>
        </xdr:cNvPr>
        <xdr:cNvPicPr>
          <a:picLocks noChangeAspect="1"/>
        </xdr:cNvPicPr>
      </xdr:nvPicPr>
      <xdr:blipFill>
        <a:blip xmlns:r="http://schemas.openxmlformats.org/officeDocument/2006/relationships" r:embed="rId1"/>
        <a:stretch>
          <a:fillRect/>
        </a:stretch>
      </xdr:blipFill>
      <xdr:spPr>
        <a:xfrm>
          <a:off x="3044825" y="38100"/>
          <a:ext cx="1098550" cy="434975"/>
        </a:xfrm>
        <a:prstGeom prst="rect">
          <a:avLst/>
        </a:prstGeom>
      </xdr:spPr>
    </xdr:pic>
    <xdr:clientData/>
  </xdr:oneCellAnchor>
  <xdr:twoCellAnchor>
    <xdr:from>
      <xdr:col>0</xdr:col>
      <xdr:colOff>19050</xdr:colOff>
      <xdr:row>15</xdr:row>
      <xdr:rowOff>19050</xdr:rowOff>
    </xdr:from>
    <xdr:to>
      <xdr:col>3</xdr:col>
      <xdr:colOff>314325</xdr:colOff>
      <xdr:row>27</xdr:row>
      <xdr:rowOff>180975</xdr:rowOff>
    </xdr:to>
    <xdr:graphicFrame macro="">
      <xdr:nvGraphicFramePr>
        <xdr:cNvPr id="3" name="Chart 2">
          <a:extLst>
            <a:ext uri="{FF2B5EF4-FFF2-40B4-BE49-F238E27FC236}">
              <a16:creationId xmlns:a16="http://schemas.microsoft.com/office/drawing/2014/main" id="{12445B54-2AE4-42EE-A907-A3C0C5DFCFCF}"/>
            </a:ext>
            <a:ext uri="{147F2762-F138-4A5C-976F-8EAC2B608ADB}">
              <a16:predDERef xmlns:a16="http://schemas.microsoft.com/office/drawing/2014/main" pred="{C8EDC8AF-9FA6-422E-9154-A3D0B76178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314325</xdr:colOff>
      <xdr:row>15</xdr:row>
      <xdr:rowOff>9525</xdr:rowOff>
    </xdr:from>
    <xdr:to>
      <xdr:col>6</xdr:col>
      <xdr:colOff>9525</xdr:colOff>
      <xdr:row>28</xdr:row>
      <xdr:rowOff>38100</xdr:rowOff>
    </xdr:to>
    <xdr:graphicFrame macro="">
      <xdr:nvGraphicFramePr>
        <xdr:cNvPr id="4" name="Chart 3">
          <a:extLst>
            <a:ext uri="{FF2B5EF4-FFF2-40B4-BE49-F238E27FC236}">
              <a16:creationId xmlns:a16="http://schemas.microsoft.com/office/drawing/2014/main" id="{5955D671-F5F4-4563-A0A6-2DAF59BB6F23}"/>
            </a:ext>
            <a:ext uri="{147F2762-F138-4A5C-976F-8EAC2B608ADB}">
              <a16:predDERef xmlns:a16="http://schemas.microsoft.com/office/drawing/2014/main" pred="{EFB7B0C7-C042-4A9B-8BCA-9C3C1D0508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9525</xdr:colOff>
      <xdr:row>15</xdr:row>
      <xdr:rowOff>19050</xdr:rowOff>
    </xdr:from>
    <xdr:to>
      <xdr:col>11</xdr:col>
      <xdr:colOff>133350</xdr:colOff>
      <xdr:row>28</xdr:row>
      <xdr:rowOff>57150</xdr:rowOff>
    </xdr:to>
    <xdr:graphicFrame macro="">
      <xdr:nvGraphicFramePr>
        <xdr:cNvPr id="5" name="Chart 4">
          <a:extLst>
            <a:ext uri="{FF2B5EF4-FFF2-40B4-BE49-F238E27FC236}">
              <a16:creationId xmlns:a16="http://schemas.microsoft.com/office/drawing/2014/main" id="{17D523C8-B04E-4C37-81A9-D9BEF8E40545}"/>
            </a:ext>
            <a:ext uri="{147F2762-F138-4A5C-976F-8EAC2B608ADB}">
              <a16:predDERef xmlns:a16="http://schemas.microsoft.com/office/drawing/2014/main" pred="{E46F6D36-7478-4893-A93E-7DBE767532E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F%20Project%20Gargi%20Tendulka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eBay 1"/>
      <sheetName val="eBay 2"/>
    </sheetNames>
    <sheetDataSet>
      <sheetData sheetId="0"/>
      <sheetData sheetId="1">
        <row r="5">
          <cell r="H5">
            <v>-0.23989874403660794</v>
          </cell>
          <cell r="J5" t="str">
            <v>227(as of september 2021)</v>
          </cell>
        </row>
        <row r="6">
          <cell r="H6">
            <v>0.18932376100046316</v>
          </cell>
          <cell r="J6">
            <v>598</v>
          </cell>
        </row>
        <row r="7">
          <cell r="H7">
            <v>-1.6184971098265897E-3</v>
          </cell>
          <cell r="J7">
            <v>-1223</v>
          </cell>
        </row>
        <row r="8">
          <cell r="H8">
            <v>-0.12863906517578322</v>
          </cell>
          <cell r="J8">
            <v>79</v>
          </cell>
        </row>
        <row r="9">
          <cell r="H9">
            <v>6.7648956764895671E-2</v>
          </cell>
          <cell r="J9">
            <v>305</v>
          </cell>
        </row>
        <row r="10">
          <cell r="H10">
            <v>8.2169459962756056E-2</v>
          </cell>
          <cell r="J10">
            <v>-25</v>
          </cell>
        </row>
        <row r="11">
          <cell r="H11">
            <v>-2.2525597269624574E-2</v>
          </cell>
          <cell r="J11">
            <v>-4496</v>
          </cell>
        </row>
        <row r="12">
          <cell r="H12">
            <v>6.4551289814702678E-2</v>
          </cell>
          <cell r="J12">
            <v>1834</v>
          </cell>
        </row>
        <row r="13">
          <cell r="H13">
            <v>-0.41323194997157475</v>
          </cell>
          <cell r="J13">
            <v>-2323</v>
          </cell>
        </row>
        <row r="14">
          <cell r="H14">
            <v>0.20768966700995536</v>
          </cell>
          <cell r="J14">
            <v>2126</v>
          </cell>
        </row>
        <row r="15">
          <cell r="H15">
            <v>0.27260812581913502</v>
          </cell>
          <cell r="J15">
            <v>-886</v>
          </cell>
        </row>
        <row r="16">
          <cell r="H16">
            <v>4.9157786180818147E-2</v>
          </cell>
          <cell r="J16">
            <v>1577</v>
          </cell>
        </row>
        <row r="17">
          <cell r="H17">
            <v>2.1777309448542326E-2</v>
          </cell>
          <cell r="J17">
            <v>811</v>
          </cell>
        </row>
        <row r="18">
          <cell r="H18">
            <v>0.11326903023983316</v>
          </cell>
          <cell r="J18">
            <v>-1032</v>
          </cell>
        </row>
        <row r="19">
          <cell r="H19">
            <v>0.28509212730318256</v>
          </cell>
          <cell r="J19">
            <v>1558</v>
          </cell>
        </row>
        <row r="20">
          <cell r="H20">
            <v>0.31151142355008787</v>
          </cell>
          <cell r="J20">
            <v>1349</v>
          </cell>
        </row>
        <row r="21">
          <cell r="J21">
            <v>-16</v>
          </cell>
        </row>
      </sheetData>
      <sheetData sheetId="2"/>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F019ECB-977C-4BD2-B894-88F942327CF6}" name="Table1" displayName="Table1" ref="A4:J16" totalsRowShown="0" headerRowDxfId="28">
  <autoFilter ref="A4:J16"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00000000-0010-0000-0000-000001000000}" name="Year"/>
    <tableColumn id="2" xr3:uid="{00000000-0010-0000-0000-000002000000}" name="Year Close" dataDxfId="27"/>
    <tableColumn id="3" xr3:uid="{00000000-0010-0000-0000-000003000000}" name="Dividend_x000a_(in Rs.)"/>
    <tableColumn id="4" xr3:uid="{00000000-0010-0000-0000-000004000000}" name="EPS_x000a_(in Rs.)"/>
    <tableColumn id="5" xr3:uid="{00000000-0010-0000-0000-000005000000}" name="Dividend Yield Ratio" dataDxfId="26">
      <calculatedColumnFormula>C5/B5</calculatedColumnFormula>
    </tableColumn>
    <tableColumn id="6" xr3:uid="{00000000-0010-0000-0000-000006000000}" name="Dividend Payout Ratio" dataDxfId="25"/>
    <tableColumn id="7" xr3:uid="{00000000-0010-0000-0000-000007000000}" name="Info Edge India Annual Revenue _x000a_(in Rs.Cr.)" dataDxfId="24"/>
    <tableColumn id="8" xr3:uid="{00000000-0010-0000-0000-000008000000}" name="Sales _x000a_Growth Rate" dataDxfId="23"/>
    <tableColumn id="9" xr3:uid="{00000000-0010-0000-0000-000009000000}" name="No buyback done" dataDxfId="22"/>
    <tableColumn id="13" xr3:uid="{00000000-0010-0000-0000-00000D000000}" name="Free Cash Flow _x000a_to Equity (in Rs.Cr.)" dataDxfId="21"/>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AA799BA-2FFA-4EB9-B584-55FE9ED4F019}" name="Table2" displayName="Table2" ref="A4:J21" headerRowCount="0" totalsRowShown="0" tableBorderDxfId="20">
  <tableColumns count="10">
    <tableColumn id="1" xr3:uid="{D20F6F86-D99E-4310-808C-BA48EEDB69C2}" name="Column1" headerRowDxfId="19" dataDxfId="18"/>
    <tableColumn id="2" xr3:uid="{8E25BA49-5CF6-45F2-9B89-2C20DCAAEC27}" name="Column2" headerRowDxfId="17" dataDxfId="16"/>
    <tableColumn id="3" xr3:uid="{C9C0AD43-01AC-4480-8F55-1AE068D6C1A7}" name="Column3" headerRowDxfId="15" dataDxfId="14"/>
    <tableColumn id="4" xr3:uid="{C3E98915-7601-405D-88A5-C107E900D6B0}" name="Column4" headerRowDxfId="13" dataDxfId="12"/>
    <tableColumn id="5" xr3:uid="{F7AA0059-4CC0-453F-8083-CEB848D18532}" name="Column5" headerRowDxfId="11" dataDxfId="10"/>
    <tableColumn id="6" xr3:uid="{ED2E29F1-FE67-4BD6-AE37-81F966F6AD91}" name="Column6" headerRowDxfId="9" dataDxfId="8"/>
    <tableColumn id="7" xr3:uid="{9B361CD0-1955-412F-BE95-E0B971A70C75}" name="Column7" headerRowDxfId="7" dataDxfId="6"/>
    <tableColumn id="8" xr3:uid="{A92F69E1-28BE-4F81-B0AD-621BC755F108}" name="Column8" headerRowDxfId="5" dataDxfId="4" dataCellStyle="Percent"/>
    <tableColumn id="10" xr3:uid="{3F4C01F0-E46C-4755-9B87-195895110F76}" name="Column10" headerRowDxfId="3" dataDxfId="2"/>
    <tableColumn id="11" xr3:uid="{F4EAA7EA-7EF5-4B8F-ABB2-F9846458606A}" name="Column11" headerRowDxfId="1" dataDxfId="0"/>
  </tableColumns>
  <tableStyleInfo name="TableStyleLight2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moneycontrol.com/financials/infoedgeindia/cash-flowVI/iei01/3" TargetMode="External"/><Relationship Id="rId2" Type="http://schemas.openxmlformats.org/officeDocument/2006/relationships/hyperlink" Target="https://www.moneycontrol.com/financials/infoedgeindia/results/yearly/iei01/3" TargetMode="External"/><Relationship Id="rId1" Type="http://schemas.openxmlformats.org/officeDocument/2006/relationships/hyperlink" Target="https://www.moneycontrol.com/" TargetMode="External"/><Relationship Id="rId4" Type="http://schemas.openxmlformats.org/officeDocument/2006/relationships/hyperlink" Target="https://www.moneycontrol.com/company-facts/infoedgeindia/dividends/IEI01" TargetMode="Externa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3" Type="http://schemas.openxmlformats.org/officeDocument/2006/relationships/hyperlink" Target="https://in.investing.com/equities/electronic-arts-inc-dividends" TargetMode="External"/><Relationship Id="rId2" Type="http://schemas.openxmlformats.org/officeDocument/2006/relationships/hyperlink" Target="https://www.nasdaq.com/market-activity/stocks/ea/financials" TargetMode="External"/><Relationship Id="rId1" Type="http://schemas.openxmlformats.org/officeDocument/2006/relationships/hyperlink" Target="https://www.marketbeat.com/stocks/NASDAQ/EA/dividen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94787-BF50-4099-B88B-6EE031971AE5}">
  <dimension ref="G2:I12"/>
  <sheetViews>
    <sheetView tabSelected="1" workbookViewId="0">
      <selection activeCell="K10" sqref="K10"/>
    </sheetView>
  </sheetViews>
  <sheetFormatPr defaultRowHeight="14.5" x14ac:dyDescent="0.35"/>
  <cols>
    <col min="7" max="7" width="13.81640625" bestFit="1" customWidth="1"/>
    <col min="8" max="8" width="10.08984375" bestFit="1" customWidth="1"/>
    <col min="9" max="9" width="21.6328125" bestFit="1" customWidth="1"/>
  </cols>
  <sheetData>
    <row r="2" spans="7:9" ht="15" thickBot="1" x14ac:dyDescent="0.4"/>
    <row r="3" spans="7:9" ht="19" thickBot="1" x14ac:dyDescent="0.5">
      <c r="G3" s="101" t="s">
        <v>90</v>
      </c>
      <c r="H3" s="99"/>
      <c r="I3" s="100"/>
    </row>
    <row r="4" spans="7:9" x14ac:dyDescent="0.35">
      <c r="G4" s="89" t="s">
        <v>89</v>
      </c>
      <c r="H4" s="90"/>
      <c r="I4" s="91"/>
    </row>
    <row r="5" spans="7:9" ht="15" thickBot="1" x14ac:dyDescent="0.4">
      <c r="G5" s="92"/>
      <c r="H5" s="93"/>
      <c r="I5" s="94"/>
    </row>
    <row r="6" spans="7:9" ht="15" thickBot="1" x14ac:dyDescent="0.4">
      <c r="G6" s="98"/>
      <c r="H6" s="99"/>
      <c r="I6" s="100"/>
    </row>
    <row r="7" spans="7:9" ht="17" x14ac:dyDescent="0.5">
      <c r="G7" s="52" t="s">
        <v>20</v>
      </c>
      <c r="H7" s="53" t="s">
        <v>21</v>
      </c>
      <c r="I7" s="54" t="s">
        <v>22</v>
      </c>
    </row>
    <row r="8" spans="7:9" x14ac:dyDescent="0.35">
      <c r="G8" s="95"/>
      <c r="H8" s="96"/>
      <c r="I8" s="97"/>
    </row>
    <row r="9" spans="7:9" x14ac:dyDescent="0.35">
      <c r="G9" s="55" t="s">
        <v>49</v>
      </c>
      <c r="H9" s="56">
        <v>76</v>
      </c>
      <c r="I9" s="57" t="s">
        <v>50</v>
      </c>
    </row>
    <row r="10" spans="7:9" x14ac:dyDescent="0.35">
      <c r="G10" s="55" t="s">
        <v>23</v>
      </c>
      <c r="H10" s="56">
        <v>77</v>
      </c>
      <c r="I10" s="57" t="s">
        <v>125</v>
      </c>
    </row>
    <row r="11" spans="7:9" x14ac:dyDescent="0.35">
      <c r="G11" s="55" t="s">
        <v>51</v>
      </c>
      <c r="H11" s="56">
        <v>79</v>
      </c>
      <c r="I11" s="57" t="s">
        <v>88</v>
      </c>
    </row>
    <row r="12" spans="7:9" ht="15" thickBot="1" x14ac:dyDescent="0.4">
      <c r="G12" s="58" t="s">
        <v>52</v>
      </c>
      <c r="H12" s="59">
        <v>80</v>
      </c>
      <c r="I12" s="60" t="s">
        <v>124</v>
      </c>
    </row>
  </sheetData>
  <mergeCells count="4">
    <mergeCell ref="G4:I5"/>
    <mergeCell ref="G8:I8"/>
    <mergeCell ref="G6:I6"/>
    <mergeCell ref="G3:I3"/>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776F-5100-4CBF-8A50-C4BC05F16DF0}">
  <dimension ref="A1:S11"/>
  <sheetViews>
    <sheetView workbookViewId="0">
      <selection activeCell="I14" sqref="I14"/>
    </sheetView>
  </sheetViews>
  <sheetFormatPr defaultRowHeight="14.5" x14ac:dyDescent="0.35"/>
  <sheetData>
    <row r="1" spans="1:19" ht="15" thickBot="1" x14ac:dyDescent="0.4"/>
    <row r="2" spans="1:19" ht="15" thickBot="1" x14ac:dyDescent="0.4">
      <c r="A2" s="61" t="s">
        <v>17</v>
      </c>
      <c r="B2" s="62"/>
      <c r="C2" s="62"/>
      <c r="D2" s="62"/>
      <c r="E2" s="62"/>
      <c r="F2" s="62"/>
      <c r="G2" s="62"/>
      <c r="H2" s="62"/>
      <c r="I2" s="62"/>
      <c r="J2" s="62"/>
      <c r="K2" s="62"/>
      <c r="L2" s="63"/>
    </row>
    <row r="3" spans="1:19" x14ac:dyDescent="0.35">
      <c r="A3" s="5"/>
      <c r="B3" s="6"/>
      <c r="C3" s="6"/>
      <c r="D3" s="6"/>
      <c r="E3" s="6"/>
      <c r="F3" s="6"/>
      <c r="G3" s="6"/>
      <c r="H3" s="6"/>
      <c r="I3" s="6"/>
      <c r="J3" s="6"/>
      <c r="K3" s="6"/>
      <c r="L3" s="6"/>
    </row>
    <row r="4" spans="1:19" ht="15" thickBot="1" x14ac:dyDescent="0.4"/>
    <row r="5" spans="1:19" x14ac:dyDescent="0.35">
      <c r="A5" s="64" t="s">
        <v>13</v>
      </c>
      <c r="B5" s="65"/>
      <c r="C5" s="65"/>
      <c r="D5" s="65"/>
      <c r="E5" s="65"/>
      <c r="F5" s="65"/>
      <c r="G5" s="65"/>
      <c r="H5" s="65"/>
      <c r="I5" s="65"/>
      <c r="J5" s="65"/>
      <c r="K5" s="65"/>
      <c r="L5" s="65"/>
      <c r="M5" s="65"/>
      <c r="N5" s="65"/>
      <c r="O5" s="65"/>
      <c r="P5" s="65"/>
      <c r="Q5" s="65"/>
      <c r="R5" s="66"/>
    </row>
    <row r="6" spans="1:19" x14ac:dyDescent="0.35">
      <c r="A6" s="67" t="s">
        <v>14</v>
      </c>
      <c r="B6" s="68"/>
      <c r="C6" s="68"/>
      <c r="D6" s="68"/>
      <c r="E6" s="68"/>
      <c r="F6" s="68"/>
      <c r="G6" s="68"/>
      <c r="H6" s="68"/>
      <c r="I6" s="68"/>
      <c r="J6" s="68"/>
      <c r="K6" s="68"/>
      <c r="L6" s="68"/>
      <c r="M6" s="68"/>
      <c r="N6" s="68"/>
      <c r="O6" s="68"/>
      <c r="P6" s="68"/>
      <c r="Q6" s="68"/>
      <c r="R6" s="69"/>
    </row>
    <row r="7" spans="1:19" x14ac:dyDescent="0.35">
      <c r="A7" s="67" t="s">
        <v>15</v>
      </c>
      <c r="B7" s="68"/>
      <c r="C7" s="68"/>
      <c r="D7" s="68"/>
      <c r="E7" s="68"/>
      <c r="F7" s="68"/>
      <c r="G7" s="68"/>
      <c r="H7" s="68"/>
      <c r="I7" s="68"/>
      <c r="J7" s="68"/>
      <c r="K7" s="68"/>
      <c r="L7" s="68"/>
      <c r="M7" s="68"/>
      <c r="N7" s="68"/>
      <c r="O7" s="68"/>
      <c r="P7" s="68"/>
      <c r="Q7" s="68"/>
      <c r="R7" s="69"/>
    </row>
    <row r="8" spans="1:19" ht="15" thickBot="1" x14ac:dyDescent="0.4">
      <c r="A8" s="70" t="s">
        <v>16</v>
      </c>
      <c r="B8" s="71"/>
      <c r="C8" s="71"/>
      <c r="D8" s="71"/>
      <c r="E8" s="71"/>
      <c r="F8" s="71"/>
      <c r="G8" s="71"/>
      <c r="H8" s="71"/>
      <c r="I8" s="71"/>
      <c r="J8" s="71"/>
      <c r="K8" s="71"/>
      <c r="L8" s="71"/>
      <c r="M8" s="71"/>
      <c r="N8" s="71"/>
      <c r="O8" s="71"/>
      <c r="P8" s="71"/>
      <c r="Q8" s="71"/>
      <c r="R8" s="72"/>
    </row>
    <row r="9" spans="1:19" ht="15" thickBot="1" x14ac:dyDescent="0.4"/>
    <row r="10" spans="1:19" x14ac:dyDescent="0.35">
      <c r="A10" s="64" t="s">
        <v>19</v>
      </c>
      <c r="B10" s="65"/>
      <c r="C10" s="65"/>
      <c r="D10" s="65"/>
      <c r="E10" s="65"/>
      <c r="F10" s="65"/>
      <c r="G10" s="65"/>
      <c r="H10" s="65"/>
      <c r="I10" s="65"/>
      <c r="J10" s="65"/>
      <c r="K10" s="65"/>
      <c r="L10" s="65"/>
      <c r="M10" s="65"/>
      <c r="N10" s="65"/>
      <c r="O10" s="65"/>
      <c r="P10" s="65"/>
      <c r="Q10" s="65"/>
      <c r="R10" s="65"/>
      <c r="S10" s="66"/>
    </row>
    <row r="11" spans="1:19" ht="56" customHeight="1" thickBot="1" x14ac:dyDescent="0.4">
      <c r="A11" s="129" t="s">
        <v>18</v>
      </c>
      <c r="B11" s="130"/>
      <c r="C11" s="130"/>
      <c r="D11" s="130"/>
      <c r="E11" s="130"/>
      <c r="F11" s="130"/>
      <c r="G11" s="130"/>
      <c r="H11" s="130"/>
      <c r="I11" s="130"/>
      <c r="J11" s="130"/>
      <c r="K11" s="130"/>
      <c r="L11" s="130"/>
      <c r="M11" s="130"/>
      <c r="N11" s="130"/>
      <c r="O11" s="130"/>
      <c r="P11" s="130"/>
      <c r="Q11" s="130"/>
      <c r="R11" s="130"/>
      <c r="S11" s="131"/>
    </row>
  </sheetData>
  <mergeCells count="1">
    <mergeCell ref="A11:S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59023E-203E-4493-BA4C-91C403D7D1AC}">
  <dimension ref="A1:J18"/>
  <sheetViews>
    <sheetView workbookViewId="0">
      <selection activeCell="G2" sqref="G2"/>
    </sheetView>
  </sheetViews>
  <sheetFormatPr defaultRowHeight="14.5" x14ac:dyDescent="0.35"/>
  <cols>
    <col min="1" max="1" width="5.81640625" customWidth="1"/>
    <col min="2" max="2" width="10.54296875" customWidth="1"/>
    <col min="3" max="3" width="12.7265625" customWidth="1"/>
    <col min="4" max="4" width="10.453125" customWidth="1"/>
    <col min="5" max="5" width="19.54296875" customWidth="1"/>
    <col min="6" max="6" width="21.26953125" customWidth="1"/>
    <col min="7" max="7" width="30.26953125" customWidth="1"/>
    <col min="8" max="8" width="12.7265625" customWidth="1"/>
    <col min="9" max="9" width="16.1796875" customWidth="1"/>
    <col min="10" max="10" width="21.81640625" customWidth="1"/>
    <col min="11" max="11" width="17.26953125" customWidth="1"/>
    <col min="12" max="12" width="15.7265625" customWidth="1"/>
    <col min="13" max="13" width="14.81640625" customWidth="1"/>
  </cols>
  <sheetData>
    <row r="1" spans="1:10" ht="30" customHeight="1" x14ac:dyDescent="0.6">
      <c r="A1" s="102" t="s">
        <v>31</v>
      </c>
      <c r="B1" s="102"/>
      <c r="C1" s="102"/>
      <c r="D1" s="102"/>
      <c r="E1" s="102"/>
      <c r="F1" t="s">
        <v>30</v>
      </c>
    </row>
    <row r="2" spans="1:10" ht="30" customHeight="1" x14ac:dyDescent="0.6">
      <c r="A2" s="15"/>
      <c r="B2" s="15"/>
      <c r="C2" s="15"/>
      <c r="D2" s="15"/>
      <c r="E2" s="15"/>
    </row>
    <row r="4" spans="1:10" s="12" customFormat="1" ht="28.5" customHeight="1" x14ac:dyDescent="0.35">
      <c r="A4" s="12" t="s">
        <v>1</v>
      </c>
      <c r="B4" s="12" t="s">
        <v>2</v>
      </c>
      <c r="C4" s="13" t="s">
        <v>29</v>
      </c>
      <c r="D4" s="13" t="s">
        <v>28</v>
      </c>
      <c r="E4" s="12" t="s">
        <v>4</v>
      </c>
      <c r="F4" s="12" t="s">
        <v>5</v>
      </c>
      <c r="G4" s="13" t="s">
        <v>27</v>
      </c>
      <c r="H4" s="13" t="s">
        <v>26</v>
      </c>
      <c r="I4" s="14" t="s">
        <v>25</v>
      </c>
      <c r="J4" s="13" t="s">
        <v>24</v>
      </c>
    </row>
    <row r="5" spans="1:10" x14ac:dyDescent="0.35">
      <c r="A5">
        <v>2021</v>
      </c>
      <c r="B5" s="4">
        <v>5575.1</v>
      </c>
      <c r="C5">
        <v>8</v>
      </c>
      <c r="D5">
        <v>21.32</v>
      </c>
      <c r="E5" s="11">
        <f t="shared" ref="E5:E16" si="0">C5/B5</f>
        <v>1.4349518394288891E-3</v>
      </c>
      <c r="F5" s="11">
        <f t="shared" ref="F5:F15" si="1">C5/D5</f>
        <v>0.37523452157598497</v>
      </c>
      <c r="G5" s="7">
        <v>1098.5999999999999</v>
      </c>
      <c r="H5" s="1">
        <f t="shared" ref="H5:H15" si="2">(G5-G6)/G6</f>
        <v>-0.13679578848118185</v>
      </c>
      <c r="I5" s="8"/>
      <c r="J5" s="7">
        <v>1227.3799999999999</v>
      </c>
    </row>
    <row r="6" spans="1:10" x14ac:dyDescent="0.35">
      <c r="A6">
        <v>2020</v>
      </c>
      <c r="B6" s="4">
        <v>4766.8</v>
      </c>
      <c r="C6">
        <v>3.5</v>
      </c>
      <c r="D6">
        <v>16.75</v>
      </c>
      <c r="E6" s="11">
        <f t="shared" si="0"/>
        <v>7.3424519593857517E-4</v>
      </c>
      <c r="F6" s="11">
        <f t="shared" si="1"/>
        <v>0.20895522388059701</v>
      </c>
      <c r="G6" s="7">
        <v>1272.7</v>
      </c>
      <c r="H6" s="1">
        <f t="shared" si="2"/>
        <v>0.15883306320907623</v>
      </c>
      <c r="I6" s="8"/>
      <c r="J6" s="7">
        <v>1395.22</v>
      </c>
    </row>
    <row r="7" spans="1:10" x14ac:dyDescent="0.35">
      <c r="A7">
        <v>2019</v>
      </c>
      <c r="B7" s="4">
        <v>2530.8000000000002</v>
      </c>
      <c r="C7">
        <v>6</v>
      </c>
      <c r="D7">
        <v>22.93</v>
      </c>
      <c r="E7" s="11">
        <f t="shared" si="0"/>
        <v>2.3707918444760548E-3</v>
      </c>
      <c r="F7" s="11">
        <f t="shared" si="1"/>
        <v>0.26166593981683384</v>
      </c>
      <c r="G7" s="7">
        <v>1098.26</v>
      </c>
      <c r="H7" s="1">
        <f t="shared" si="2"/>
        <v>0.19964172191940927</v>
      </c>
      <c r="I7" s="8"/>
      <c r="J7" s="7">
        <v>1220.3800000000001</v>
      </c>
    </row>
    <row r="8" spans="1:10" x14ac:dyDescent="0.35">
      <c r="A8">
        <v>2018</v>
      </c>
      <c r="B8" s="4">
        <v>1439.7</v>
      </c>
      <c r="C8">
        <v>5.5</v>
      </c>
      <c r="D8">
        <v>14.92</v>
      </c>
      <c r="E8" s="11">
        <f t="shared" si="0"/>
        <v>3.8202403278460788E-3</v>
      </c>
      <c r="F8" s="11">
        <f t="shared" si="1"/>
        <v>0.36863270777479895</v>
      </c>
      <c r="G8" s="7">
        <v>915.49</v>
      </c>
      <c r="H8" s="1">
        <f t="shared" si="2"/>
        <v>0.14135218361571356</v>
      </c>
      <c r="I8" s="8"/>
      <c r="J8" s="7">
        <v>1037.26</v>
      </c>
    </row>
    <row r="9" spans="1:10" x14ac:dyDescent="0.35">
      <c r="A9">
        <v>2017</v>
      </c>
      <c r="B9" s="4">
        <v>1381.2</v>
      </c>
      <c r="C9">
        <v>5.5</v>
      </c>
      <c r="D9">
        <v>16.809999999999999</v>
      </c>
      <c r="E9" s="11">
        <f t="shared" si="0"/>
        <v>3.9820445988995078E-3</v>
      </c>
      <c r="F9" s="11">
        <f t="shared" si="1"/>
        <v>0.3271861986912552</v>
      </c>
      <c r="G9" s="7">
        <v>802.11</v>
      </c>
      <c r="H9" s="1">
        <f t="shared" si="2"/>
        <v>0.10868303201194227</v>
      </c>
      <c r="I9" s="8"/>
      <c r="J9" s="7">
        <v>923.33</v>
      </c>
    </row>
    <row r="10" spans="1:10" x14ac:dyDescent="0.35">
      <c r="A10">
        <v>2016</v>
      </c>
      <c r="B10" s="4">
        <v>899.25</v>
      </c>
      <c r="C10">
        <v>3.5</v>
      </c>
      <c r="D10">
        <v>11.67</v>
      </c>
      <c r="E10" s="11">
        <f t="shared" si="0"/>
        <v>3.892132332499305E-3</v>
      </c>
      <c r="F10" s="11">
        <f t="shared" si="1"/>
        <v>0.29991431019708653</v>
      </c>
      <c r="G10" s="7">
        <v>723.48</v>
      </c>
      <c r="H10" s="1">
        <f t="shared" si="2"/>
        <v>0.18296870401255758</v>
      </c>
      <c r="I10" s="8"/>
      <c r="J10" s="7">
        <v>844.4</v>
      </c>
    </row>
    <row r="11" spans="1:10" x14ac:dyDescent="0.35">
      <c r="A11">
        <v>2015</v>
      </c>
      <c r="B11" s="4">
        <v>855.2</v>
      </c>
      <c r="C11">
        <v>0</v>
      </c>
      <c r="D11">
        <v>16.59</v>
      </c>
      <c r="E11" s="11">
        <f t="shared" si="0"/>
        <v>0</v>
      </c>
      <c r="F11" s="11">
        <f t="shared" si="1"/>
        <v>0</v>
      </c>
      <c r="G11" s="7">
        <v>611.58000000000004</v>
      </c>
      <c r="H11" s="1">
        <f t="shared" si="2"/>
        <v>0.20896673058295617</v>
      </c>
      <c r="I11" s="8"/>
      <c r="J11" s="7">
        <v>731.80000000000007</v>
      </c>
    </row>
    <row r="12" spans="1:10" x14ac:dyDescent="0.35">
      <c r="A12">
        <v>2014</v>
      </c>
      <c r="B12" s="4">
        <v>849.6</v>
      </c>
      <c r="C12">
        <v>0</v>
      </c>
      <c r="D12">
        <v>11.77</v>
      </c>
      <c r="E12" s="11">
        <f t="shared" si="0"/>
        <v>0</v>
      </c>
      <c r="F12" s="11">
        <f t="shared" si="1"/>
        <v>0</v>
      </c>
      <c r="G12" s="7">
        <v>505.87</v>
      </c>
      <c r="H12" s="1">
        <f t="shared" si="2"/>
        <v>0.15690893290033392</v>
      </c>
      <c r="I12" s="8"/>
      <c r="J12" s="7">
        <v>615.04999999999995</v>
      </c>
    </row>
    <row r="13" spans="1:10" x14ac:dyDescent="0.35">
      <c r="A13">
        <v>2013</v>
      </c>
      <c r="B13" s="4">
        <v>462.6</v>
      </c>
      <c r="C13">
        <v>0</v>
      </c>
      <c r="D13">
        <v>9.36</v>
      </c>
      <c r="E13" s="11">
        <f t="shared" si="0"/>
        <v>0</v>
      </c>
      <c r="F13" s="11">
        <f t="shared" si="1"/>
        <v>0</v>
      </c>
      <c r="G13" s="7">
        <v>437.26</v>
      </c>
      <c r="H13" s="1">
        <f t="shared" si="2"/>
        <v>0.1595947809483399</v>
      </c>
      <c r="I13" s="8"/>
      <c r="J13" s="7">
        <v>546.44000000000005</v>
      </c>
    </row>
    <row r="14" spans="1:10" x14ac:dyDescent="0.35">
      <c r="A14">
        <v>2012</v>
      </c>
      <c r="B14" s="4">
        <v>346.15</v>
      </c>
      <c r="C14">
        <v>0</v>
      </c>
      <c r="D14">
        <v>22.46</v>
      </c>
      <c r="E14" s="11">
        <f t="shared" si="0"/>
        <v>0</v>
      </c>
      <c r="F14" s="11">
        <f t="shared" si="1"/>
        <v>0</v>
      </c>
      <c r="G14" s="7">
        <v>377.08</v>
      </c>
      <c r="H14" s="1">
        <f t="shared" si="2"/>
        <v>0.28254141015611711</v>
      </c>
      <c r="I14" s="8"/>
      <c r="J14" s="7">
        <v>431.66999999999996</v>
      </c>
    </row>
    <row r="15" spans="1:10" x14ac:dyDescent="0.35">
      <c r="A15">
        <v>2011</v>
      </c>
      <c r="B15" s="4">
        <v>281.27999999999997</v>
      </c>
      <c r="C15">
        <v>0</v>
      </c>
      <c r="D15">
        <v>15.38</v>
      </c>
      <c r="E15" s="11">
        <f t="shared" si="0"/>
        <v>0</v>
      </c>
      <c r="F15" s="11">
        <f t="shared" si="1"/>
        <v>0</v>
      </c>
      <c r="G15" s="7">
        <v>294.01</v>
      </c>
      <c r="H15" s="1">
        <f t="shared" si="2"/>
        <v>0.25822741473017508</v>
      </c>
      <c r="I15" s="8"/>
      <c r="J15" s="7">
        <v>348.6</v>
      </c>
    </row>
    <row r="16" spans="1:10" x14ac:dyDescent="0.35">
      <c r="A16">
        <v>2010</v>
      </c>
      <c r="B16" s="4">
        <v>330.75</v>
      </c>
      <c r="C16">
        <v>0</v>
      </c>
      <c r="D16" s="3" t="s">
        <v>3</v>
      </c>
      <c r="E16" s="11">
        <f t="shared" si="0"/>
        <v>0</v>
      </c>
      <c r="F16" s="10" t="s">
        <v>3</v>
      </c>
      <c r="G16" s="7">
        <v>233.67</v>
      </c>
      <c r="H16" s="9" t="s">
        <v>3</v>
      </c>
      <c r="I16" s="8"/>
      <c r="J16" s="7">
        <v>260.96999999999997</v>
      </c>
    </row>
    <row r="17" spans="7:8" x14ac:dyDescent="0.35">
      <c r="G17" s="2"/>
      <c r="H17" s="1"/>
    </row>
    <row r="18" spans="7:8" x14ac:dyDescent="0.35">
      <c r="G18" s="2"/>
    </row>
  </sheetData>
  <mergeCells count="1">
    <mergeCell ref="A1:E1"/>
  </mergeCells>
  <pageMargins left="0.7" right="0.7" top="0.75" bottom="0.75" header="0.3" footer="0.3"/>
  <pageSetup paperSize="9"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D0BC9-1705-47C2-8CB4-9C4C141CBDF9}">
  <dimension ref="A1:K24"/>
  <sheetViews>
    <sheetView workbookViewId="0">
      <selection activeCell="J23" sqref="J23"/>
    </sheetView>
  </sheetViews>
  <sheetFormatPr defaultRowHeight="14.5" x14ac:dyDescent="0.35"/>
  <cols>
    <col min="3" max="3" width="9.1796875" customWidth="1"/>
    <col min="6" max="6" width="11.1796875" customWidth="1"/>
    <col min="9" max="9" width="12" customWidth="1"/>
  </cols>
  <sheetData>
    <row r="1" spans="1:11" ht="22.5" customHeight="1" x14ac:dyDescent="0.45">
      <c r="A1" s="103" t="s">
        <v>48</v>
      </c>
      <c r="B1" s="103"/>
      <c r="C1" s="103"/>
    </row>
    <row r="3" spans="1:11" x14ac:dyDescent="0.35">
      <c r="A3" s="104" t="s">
        <v>47</v>
      </c>
      <c r="B3" s="104"/>
      <c r="C3" s="104"/>
      <c r="D3" s="107" t="s">
        <v>43</v>
      </c>
      <c r="E3" s="107"/>
      <c r="F3" s="107"/>
    </row>
    <row r="4" spans="1:11" x14ac:dyDescent="0.35">
      <c r="A4" s="104"/>
      <c r="B4" s="104"/>
      <c r="C4" s="104"/>
      <c r="D4" s="108" t="s">
        <v>46</v>
      </c>
      <c r="E4" s="108"/>
      <c r="F4" s="108"/>
    </row>
    <row r="5" spans="1:11" ht="30" customHeight="1" x14ac:dyDescent="0.35">
      <c r="A5" s="105" t="s">
        <v>45</v>
      </c>
      <c r="B5" s="106"/>
      <c r="C5" s="106"/>
      <c r="D5" s="106"/>
      <c r="E5" s="106"/>
      <c r="F5" s="106"/>
    </row>
    <row r="7" spans="1:11" x14ac:dyDescent="0.35">
      <c r="A7" s="104" t="s">
        <v>44</v>
      </c>
      <c r="B7" s="104"/>
      <c r="C7" s="104"/>
      <c r="D7" s="107" t="s">
        <v>43</v>
      </c>
      <c r="E7" s="107"/>
      <c r="F7" s="107"/>
    </row>
    <row r="8" spans="1:11" x14ac:dyDescent="0.35">
      <c r="A8" s="104"/>
      <c r="B8" s="104"/>
      <c r="C8" s="104"/>
      <c r="D8" s="108" t="s">
        <v>42</v>
      </c>
      <c r="E8" s="108"/>
      <c r="F8" s="108"/>
    </row>
    <row r="9" spans="1:11" ht="30" customHeight="1" x14ac:dyDescent="0.35">
      <c r="A9" s="105" t="s">
        <v>41</v>
      </c>
      <c r="B9" s="106"/>
      <c r="C9" s="106"/>
      <c r="D9" s="106"/>
      <c r="E9" s="106"/>
      <c r="F9" s="106"/>
    </row>
    <row r="11" spans="1:11" x14ac:dyDescent="0.35">
      <c r="A11" s="104" t="s">
        <v>40</v>
      </c>
      <c r="B11" s="104"/>
      <c r="C11" s="104"/>
      <c r="D11" s="107" t="s">
        <v>39</v>
      </c>
      <c r="E11" s="107"/>
      <c r="F11" s="107"/>
      <c r="G11" s="107"/>
      <c r="H11" s="107"/>
      <c r="I11" s="107"/>
    </row>
    <row r="12" spans="1:11" x14ac:dyDescent="0.35">
      <c r="A12" s="104"/>
      <c r="B12" s="104"/>
      <c r="C12" s="104"/>
      <c r="D12" s="108" t="s">
        <v>38</v>
      </c>
      <c r="E12" s="108"/>
      <c r="F12" s="108"/>
      <c r="G12" s="108"/>
      <c r="H12" s="108"/>
      <c r="I12" s="108"/>
    </row>
    <row r="13" spans="1:11" x14ac:dyDescent="0.35">
      <c r="A13" s="106" t="s">
        <v>37</v>
      </c>
      <c r="B13" s="106"/>
      <c r="C13" s="106"/>
      <c r="D13" s="106"/>
      <c r="E13" s="106"/>
      <c r="F13" s="106"/>
      <c r="G13" s="106"/>
      <c r="H13" s="106"/>
      <c r="I13" s="106"/>
    </row>
    <row r="15" spans="1:11" ht="31.5" customHeight="1" x14ac:dyDescent="0.35">
      <c r="A15" s="104" t="s">
        <v>36</v>
      </c>
      <c r="B15" s="104"/>
      <c r="C15" s="104"/>
      <c r="D15" s="105" t="s">
        <v>35</v>
      </c>
      <c r="E15" s="106"/>
      <c r="F15" s="106"/>
      <c r="G15" s="106"/>
      <c r="H15" s="106"/>
      <c r="I15" s="106"/>
      <c r="J15" s="106"/>
      <c r="K15" s="106"/>
    </row>
    <row r="17" spans="1:9" x14ac:dyDescent="0.35">
      <c r="A17" s="109" t="s">
        <v>34</v>
      </c>
      <c r="B17" s="109"/>
      <c r="C17" s="109"/>
      <c r="D17" s="109" t="s">
        <v>33</v>
      </c>
      <c r="E17" s="109"/>
      <c r="F17" s="109"/>
      <c r="G17" s="109"/>
      <c r="H17" s="109"/>
      <c r="I17" s="109"/>
    </row>
    <row r="18" spans="1:9" ht="45" customHeight="1" x14ac:dyDescent="0.35">
      <c r="A18" s="105" t="s">
        <v>32</v>
      </c>
      <c r="B18" s="106"/>
      <c r="C18" s="106"/>
      <c r="D18" s="106"/>
      <c r="E18" s="106"/>
      <c r="F18" s="106"/>
      <c r="G18" s="106"/>
      <c r="H18" s="106"/>
      <c r="I18" s="106"/>
    </row>
    <row r="21" spans="1:9" x14ac:dyDescent="0.35">
      <c r="A21" t="s">
        <v>91</v>
      </c>
      <c r="B21" s="73" t="s">
        <v>92</v>
      </c>
    </row>
    <row r="22" spans="1:9" x14ac:dyDescent="0.35">
      <c r="B22" s="73" t="s">
        <v>93</v>
      </c>
    </row>
    <row r="23" spans="1:9" x14ac:dyDescent="0.35">
      <c r="B23" s="73" t="s">
        <v>94</v>
      </c>
    </row>
    <row r="24" spans="1:9" x14ac:dyDescent="0.35">
      <c r="B24" s="73" t="s">
        <v>95</v>
      </c>
    </row>
  </sheetData>
  <mergeCells count="18">
    <mergeCell ref="A18:I18"/>
    <mergeCell ref="A9:F9"/>
    <mergeCell ref="A5:F5"/>
    <mergeCell ref="D11:I11"/>
    <mergeCell ref="D12:I12"/>
    <mergeCell ref="A11:C12"/>
    <mergeCell ref="D17:I17"/>
    <mergeCell ref="A17:C17"/>
    <mergeCell ref="A1:C1"/>
    <mergeCell ref="A15:C15"/>
    <mergeCell ref="D15:K15"/>
    <mergeCell ref="A13:I13"/>
    <mergeCell ref="D3:F3"/>
    <mergeCell ref="D4:F4"/>
    <mergeCell ref="A3:C4"/>
    <mergeCell ref="D7:F7"/>
    <mergeCell ref="D8:F8"/>
    <mergeCell ref="A7:C8"/>
  </mergeCells>
  <hyperlinks>
    <hyperlink ref="B21" r:id="rId1" xr:uid="{51B1C505-B38B-4039-B2A5-29CD5FC6CFE5}"/>
    <hyperlink ref="B22" r:id="rId2" location="iei01" display="https://www.moneycontrol.com/financials/infoedgeindia/results/yearly/iei01/3 - iei01" xr:uid="{78854AD4-A664-439D-B8FB-4721B0B7E27F}"/>
    <hyperlink ref="B23" r:id="rId3" location="iei01" display="https://www.moneycontrol.com/financials/infoedgeindia/cash-flowVI/iei01/3 - iei01" xr:uid="{5568FDC5-719D-43BD-8806-4156CE83046D}"/>
    <hyperlink ref="B24" r:id="rId4" xr:uid="{F8FF5CD6-6456-41E0-B0DE-8874B3E4632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F9E2C-973D-4D78-9710-1C5480E571A9}">
  <dimension ref="A1:K26"/>
  <sheetViews>
    <sheetView workbookViewId="0">
      <selection sqref="A1:J2"/>
    </sheetView>
  </sheetViews>
  <sheetFormatPr defaultRowHeight="14.5" x14ac:dyDescent="0.35"/>
  <cols>
    <col min="1" max="1" width="6.1796875" customWidth="1"/>
    <col min="2" max="2" width="9.453125" bestFit="1" customWidth="1"/>
    <col min="3" max="3" width="10.26953125" bestFit="1" customWidth="1"/>
    <col min="4" max="4" width="8.6328125" customWidth="1"/>
    <col min="5" max="5" width="17.54296875" bestFit="1" customWidth="1"/>
    <col min="6" max="7" width="19.26953125" bestFit="1" customWidth="1"/>
    <col min="8" max="8" width="11.26953125" bestFit="1" customWidth="1"/>
    <col min="9" max="9" width="15.1796875" bestFit="1" customWidth="1"/>
    <col min="10" max="10" width="35" style="3" bestFit="1" customWidth="1"/>
  </cols>
  <sheetData>
    <row r="1" spans="1:10" x14ac:dyDescent="0.35">
      <c r="A1" s="132" t="s">
        <v>126</v>
      </c>
      <c r="B1" s="133"/>
      <c r="C1" s="133"/>
      <c r="D1" s="133"/>
      <c r="E1" s="133"/>
      <c r="F1" s="133"/>
      <c r="G1" s="133"/>
      <c r="H1" s="133"/>
      <c r="I1" s="133"/>
      <c r="J1" s="134"/>
    </row>
    <row r="2" spans="1:10" ht="15" thickBot="1" x14ac:dyDescent="0.4">
      <c r="A2" s="135"/>
      <c r="B2" s="136"/>
      <c r="C2" s="136"/>
      <c r="D2" s="136"/>
      <c r="E2" s="136"/>
      <c r="F2" s="136"/>
      <c r="G2" s="136"/>
      <c r="H2" s="136"/>
      <c r="I2" s="136"/>
      <c r="J2" s="137"/>
    </row>
    <row r="3" spans="1:10" x14ac:dyDescent="0.35">
      <c r="A3" s="138"/>
      <c r="B3" s="138"/>
      <c r="C3" s="138"/>
      <c r="D3" s="138"/>
      <c r="E3" s="138"/>
      <c r="F3" s="138"/>
      <c r="G3" s="138"/>
      <c r="H3" s="138"/>
      <c r="I3" s="138"/>
      <c r="J3" s="138"/>
    </row>
    <row r="4" spans="1:10" x14ac:dyDescent="0.35">
      <c r="A4" s="139" t="s">
        <v>1</v>
      </c>
      <c r="B4" s="140" t="s">
        <v>2</v>
      </c>
      <c r="C4" s="140" t="s">
        <v>127</v>
      </c>
      <c r="D4" s="140" t="s">
        <v>128</v>
      </c>
      <c r="E4" s="140" t="s">
        <v>4</v>
      </c>
      <c r="F4" s="140" t="s">
        <v>5</v>
      </c>
      <c r="G4" s="141" t="s">
        <v>129</v>
      </c>
      <c r="H4" s="140" t="s">
        <v>7</v>
      </c>
      <c r="I4" s="142" t="s">
        <v>130</v>
      </c>
      <c r="J4" s="143" t="s">
        <v>131</v>
      </c>
    </row>
    <row r="5" spans="1:10" x14ac:dyDescent="0.35">
      <c r="A5" s="144">
        <v>2021</v>
      </c>
      <c r="B5" s="145">
        <v>66.5</v>
      </c>
      <c r="C5" s="146">
        <v>0.72</v>
      </c>
      <c r="D5" s="147">
        <v>17.16</v>
      </c>
      <c r="E5" s="148">
        <f>C5/B5</f>
        <v>1.0827067669172932E-2</v>
      </c>
      <c r="F5" s="148">
        <f>C5/D5</f>
        <v>4.1958041958041953E-2</v>
      </c>
      <c r="G5" s="149">
        <v>7807</v>
      </c>
      <c r="H5" s="150">
        <f t="shared" ref="H5:H20" si="0">(G5-G6)/G6</f>
        <v>-0.23989874403660794</v>
      </c>
      <c r="I5" s="151"/>
      <c r="J5" s="152" t="s">
        <v>132</v>
      </c>
    </row>
    <row r="6" spans="1:10" x14ac:dyDescent="0.35">
      <c r="A6" s="144">
        <v>2020</v>
      </c>
      <c r="B6" s="145">
        <v>50.25</v>
      </c>
      <c r="C6" s="153">
        <v>0.64</v>
      </c>
      <c r="D6" s="154">
        <v>7.89</v>
      </c>
      <c r="E6" s="148">
        <f>C6/B6</f>
        <v>1.2736318407960199E-2</v>
      </c>
      <c r="F6" s="148">
        <f>C6/D6</f>
        <v>8.1115335868187588E-2</v>
      </c>
      <c r="G6" s="149">
        <v>10271</v>
      </c>
      <c r="H6" s="150">
        <f t="shared" si="0"/>
        <v>0.18932376100046316</v>
      </c>
      <c r="I6" s="151"/>
      <c r="J6" s="152">
        <v>598</v>
      </c>
    </row>
    <row r="7" spans="1:10" x14ac:dyDescent="0.35">
      <c r="A7" s="144">
        <v>2019</v>
      </c>
      <c r="B7" s="145">
        <v>36.11</v>
      </c>
      <c r="C7" s="146">
        <v>0.56000000000000005</v>
      </c>
      <c r="D7" s="154">
        <v>2.09</v>
      </c>
      <c r="E7" s="148">
        <f>C7/B7</f>
        <v>1.5508169482137913E-2</v>
      </c>
      <c r="F7" s="148">
        <f>C7/D7</f>
        <v>0.26794258373205748</v>
      </c>
      <c r="G7" s="149">
        <v>8636</v>
      </c>
      <c r="H7" s="150">
        <f t="shared" si="0"/>
        <v>-1.6184971098265897E-3</v>
      </c>
      <c r="I7" s="151"/>
      <c r="J7" s="155">
        <v>-1223</v>
      </c>
    </row>
    <row r="8" spans="1:10" x14ac:dyDescent="0.35">
      <c r="A8" s="144">
        <v>2018</v>
      </c>
      <c r="B8" s="145">
        <v>28.07</v>
      </c>
      <c r="C8" s="156" t="s">
        <v>3</v>
      </c>
      <c r="D8" s="154">
        <v>2.5499999999999998</v>
      </c>
      <c r="E8" s="156" t="s">
        <v>3</v>
      </c>
      <c r="F8" s="156" t="s">
        <v>3</v>
      </c>
      <c r="G8" s="149">
        <v>8650</v>
      </c>
      <c r="H8" s="150">
        <f t="shared" si="0"/>
        <v>-0.12863906517578322</v>
      </c>
      <c r="I8" s="151"/>
      <c r="J8" s="152">
        <v>79</v>
      </c>
    </row>
    <row r="9" spans="1:10" x14ac:dyDescent="0.35">
      <c r="A9" s="144">
        <v>2017</v>
      </c>
      <c r="B9" s="145">
        <v>37.74</v>
      </c>
      <c r="C9" s="156" t="s">
        <v>3</v>
      </c>
      <c r="D9" s="154">
        <v>-0.95</v>
      </c>
      <c r="E9" s="156" t="s">
        <v>3</v>
      </c>
      <c r="F9" s="156" t="s">
        <v>3</v>
      </c>
      <c r="G9" s="149">
        <v>9927</v>
      </c>
      <c r="H9" s="150">
        <f t="shared" si="0"/>
        <v>6.7648956764895671E-2</v>
      </c>
      <c r="I9" s="151"/>
      <c r="J9" s="152">
        <v>305</v>
      </c>
    </row>
    <row r="10" spans="1:10" x14ac:dyDescent="0.35">
      <c r="A10" s="144">
        <v>2016</v>
      </c>
      <c r="B10" s="145">
        <v>29.69</v>
      </c>
      <c r="C10" s="156" t="s">
        <v>3</v>
      </c>
      <c r="D10" s="154">
        <v>6.35</v>
      </c>
      <c r="E10" s="156" t="s">
        <v>3</v>
      </c>
      <c r="F10" s="156" t="s">
        <v>3</v>
      </c>
      <c r="G10" s="149">
        <v>9298</v>
      </c>
      <c r="H10" s="150">
        <f t="shared" si="0"/>
        <v>8.2169459962756056E-2</v>
      </c>
      <c r="I10" s="151"/>
      <c r="J10" s="152">
        <v>-25</v>
      </c>
    </row>
    <row r="11" spans="1:10" x14ac:dyDescent="0.35">
      <c r="A11" s="144">
        <v>2015</v>
      </c>
      <c r="B11" s="145">
        <v>27.48</v>
      </c>
      <c r="C11" s="156" t="s">
        <v>3</v>
      </c>
      <c r="D11" s="154">
        <v>1.42</v>
      </c>
      <c r="E11" s="156" t="s">
        <v>3</v>
      </c>
      <c r="F11" s="156" t="s">
        <v>3</v>
      </c>
      <c r="G11" s="149">
        <v>8592</v>
      </c>
      <c r="H11" s="150">
        <f t="shared" si="0"/>
        <v>-2.2525597269624574E-2</v>
      </c>
      <c r="I11" s="151"/>
      <c r="J11" s="155">
        <v>-4496</v>
      </c>
    </row>
    <row r="12" spans="1:10" x14ac:dyDescent="0.35">
      <c r="A12" s="144">
        <v>2014</v>
      </c>
      <c r="B12" s="145">
        <v>56.12</v>
      </c>
      <c r="C12" s="156" t="s">
        <v>3</v>
      </c>
      <c r="D12" s="154">
        <v>0.04</v>
      </c>
      <c r="E12" s="156" t="s">
        <v>3</v>
      </c>
      <c r="F12" s="156" t="s">
        <v>3</v>
      </c>
      <c r="G12" s="149">
        <v>8790</v>
      </c>
      <c r="H12" s="150">
        <f t="shared" si="0"/>
        <v>6.4551289814702678E-2</v>
      </c>
      <c r="I12" s="151"/>
      <c r="J12" s="155">
        <v>1834</v>
      </c>
    </row>
    <row r="13" spans="1:10" x14ac:dyDescent="0.35">
      <c r="A13" s="144">
        <v>2013</v>
      </c>
      <c r="B13" s="145">
        <v>54.865000000000002</v>
      </c>
      <c r="C13" s="156" t="s">
        <v>3</v>
      </c>
      <c r="D13" s="154">
        <v>2.1800000000000002</v>
      </c>
      <c r="E13" s="156" t="s">
        <v>3</v>
      </c>
      <c r="F13" s="156" t="s">
        <v>3</v>
      </c>
      <c r="G13" s="149">
        <v>8257</v>
      </c>
      <c r="H13" s="150">
        <f t="shared" si="0"/>
        <v>-0.41323194997157475</v>
      </c>
      <c r="I13" s="151"/>
      <c r="J13" s="155">
        <v>-2323</v>
      </c>
    </row>
    <row r="14" spans="1:10" x14ac:dyDescent="0.35">
      <c r="A14" s="144">
        <v>2012</v>
      </c>
      <c r="B14" s="145">
        <v>50.997700000000002</v>
      </c>
      <c r="C14" s="156" t="s">
        <v>3</v>
      </c>
      <c r="D14" s="154">
        <v>1.99</v>
      </c>
      <c r="E14" s="156" t="s">
        <v>3</v>
      </c>
      <c r="F14" s="156" t="s">
        <v>3</v>
      </c>
      <c r="G14" s="149">
        <v>14072</v>
      </c>
      <c r="H14" s="150">
        <f t="shared" si="0"/>
        <v>0.20768966700995536</v>
      </c>
      <c r="I14" s="151"/>
      <c r="J14" s="155">
        <v>2126</v>
      </c>
    </row>
    <row r="15" spans="1:10" x14ac:dyDescent="0.35">
      <c r="A15" s="144">
        <v>2011</v>
      </c>
      <c r="B15" s="145">
        <v>30.33</v>
      </c>
      <c r="C15" s="156" t="s">
        <v>3</v>
      </c>
      <c r="D15" s="154">
        <v>2.46</v>
      </c>
      <c r="E15" s="156" t="s">
        <v>3</v>
      </c>
      <c r="F15" s="156" t="s">
        <v>3</v>
      </c>
      <c r="G15" s="149">
        <v>11652</v>
      </c>
      <c r="H15" s="150">
        <f t="shared" si="0"/>
        <v>0.27260812581913502</v>
      </c>
      <c r="I15" s="151"/>
      <c r="J15" s="152">
        <v>-886</v>
      </c>
    </row>
    <row r="16" spans="1:10" x14ac:dyDescent="0.35">
      <c r="A16" s="144">
        <v>2010</v>
      </c>
      <c r="B16" s="145">
        <v>27.83</v>
      </c>
      <c r="C16" s="156" t="s">
        <v>3</v>
      </c>
      <c r="D16" s="154">
        <v>1.36</v>
      </c>
      <c r="E16" s="156" t="s">
        <v>3</v>
      </c>
      <c r="F16" s="156" t="s">
        <v>3</v>
      </c>
      <c r="G16" s="149">
        <v>9156</v>
      </c>
      <c r="H16" s="150">
        <f t="shared" si="0"/>
        <v>4.9157786180818147E-2</v>
      </c>
      <c r="I16" s="151"/>
      <c r="J16" s="155">
        <v>1577</v>
      </c>
    </row>
    <row r="17" spans="1:11" x14ac:dyDescent="0.35">
      <c r="A17" s="144">
        <v>2009</v>
      </c>
      <c r="B17" s="145">
        <v>23.53</v>
      </c>
      <c r="C17" s="156" t="s">
        <v>3</v>
      </c>
      <c r="D17" s="154">
        <v>1.83</v>
      </c>
      <c r="E17" s="156" t="s">
        <v>3</v>
      </c>
      <c r="F17" s="156" t="s">
        <v>3</v>
      </c>
      <c r="G17" s="149">
        <v>8727</v>
      </c>
      <c r="H17" s="150">
        <f t="shared" si="0"/>
        <v>2.1777309448542326E-2</v>
      </c>
      <c r="I17" s="151"/>
      <c r="J17" s="152">
        <v>811</v>
      </c>
    </row>
    <row r="18" spans="1:11" x14ac:dyDescent="0.35">
      <c r="A18" s="144">
        <v>2008</v>
      </c>
      <c r="B18" s="145">
        <v>13.96</v>
      </c>
      <c r="C18" s="156" t="s">
        <v>3</v>
      </c>
      <c r="D18" s="154">
        <v>1.36</v>
      </c>
      <c r="E18" s="156" t="s">
        <v>3</v>
      </c>
      <c r="F18" s="156" t="s">
        <v>3</v>
      </c>
      <c r="G18" s="149">
        <v>8541</v>
      </c>
      <c r="H18" s="150">
        <f t="shared" si="0"/>
        <v>0.11326903023983316</v>
      </c>
      <c r="I18" s="151"/>
      <c r="J18" s="155">
        <v>-1032</v>
      </c>
    </row>
    <row r="19" spans="1:11" x14ac:dyDescent="0.35">
      <c r="A19" s="144">
        <v>2007</v>
      </c>
      <c r="B19" s="145">
        <v>33.19</v>
      </c>
      <c r="C19" s="156" t="s">
        <v>3</v>
      </c>
      <c r="D19" s="154">
        <v>0.25</v>
      </c>
      <c r="E19" s="156" t="s">
        <v>3</v>
      </c>
      <c r="F19" s="156" t="s">
        <v>3</v>
      </c>
      <c r="G19" s="149">
        <v>7672</v>
      </c>
      <c r="H19" s="150">
        <f t="shared" si="0"/>
        <v>0.28509212730318256</v>
      </c>
      <c r="I19" s="151"/>
      <c r="J19" s="155">
        <v>1558</v>
      </c>
    </row>
    <row r="20" spans="1:11" x14ac:dyDescent="0.35">
      <c r="A20" s="144">
        <v>2006</v>
      </c>
      <c r="B20" s="145">
        <v>30.07</v>
      </c>
      <c r="C20" s="156" t="s">
        <v>3</v>
      </c>
      <c r="D20" s="154">
        <v>0.79</v>
      </c>
      <c r="E20" s="156" t="s">
        <v>3</v>
      </c>
      <c r="F20" s="156" t="s">
        <v>3</v>
      </c>
      <c r="G20" s="149">
        <v>5970</v>
      </c>
      <c r="H20" s="150">
        <f t="shared" si="0"/>
        <v>0.31151142355008787</v>
      </c>
      <c r="I20" s="151"/>
      <c r="J20" s="155">
        <v>1349</v>
      </c>
    </row>
    <row r="21" spans="1:11" x14ac:dyDescent="0.35">
      <c r="A21" s="157">
        <v>2005</v>
      </c>
      <c r="B21" s="158">
        <v>43.22</v>
      </c>
      <c r="C21" s="159" t="s">
        <v>3</v>
      </c>
      <c r="D21" s="160">
        <v>0.78</v>
      </c>
      <c r="E21" s="159" t="s">
        <v>3</v>
      </c>
      <c r="F21" s="159" t="s">
        <v>3</v>
      </c>
      <c r="G21" s="161">
        <v>4552</v>
      </c>
      <c r="H21" s="162"/>
      <c r="I21" s="151"/>
      <c r="J21" s="163">
        <v>-16</v>
      </c>
    </row>
    <row r="22" spans="1:11" x14ac:dyDescent="0.35">
      <c r="C22" s="3"/>
      <c r="E22" s="3"/>
    </row>
    <row r="23" spans="1:11" x14ac:dyDescent="0.35">
      <c r="C23" s="3"/>
      <c r="E23" s="3"/>
      <c r="G23" s="164"/>
      <c r="H23" s="164"/>
      <c r="I23" s="164"/>
      <c r="J23" s="165"/>
    </row>
    <row r="24" spans="1:11" x14ac:dyDescent="0.35">
      <c r="C24" s="3"/>
      <c r="E24" s="3"/>
    </row>
    <row r="25" spans="1:11" x14ac:dyDescent="0.35">
      <c r="C25" s="3"/>
      <c r="E25" s="3"/>
      <c r="G25" s="164"/>
      <c r="H25" s="164"/>
      <c r="I25" s="164"/>
      <c r="J25" s="165"/>
      <c r="K25" s="164"/>
    </row>
    <row r="26" spans="1:11" x14ac:dyDescent="0.35">
      <c r="C26" s="3"/>
      <c r="E26" s="3"/>
    </row>
  </sheetData>
  <mergeCells count="1">
    <mergeCell ref="A1:J2"/>
  </mergeCells>
  <pageMargins left="0.7" right="0.7" top="0.75" bottom="0.75" header="0.3" footer="0.3"/>
  <pageSetup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B44E36-1704-4C24-B09F-3AE615F03124}">
  <dimension ref="D2:H19"/>
  <sheetViews>
    <sheetView topLeftCell="B1" zoomScale="94" zoomScaleNormal="94" workbookViewId="0">
      <selection activeCell="H22" sqref="H22"/>
    </sheetView>
  </sheetViews>
  <sheetFormatPr defaultRowHeight="14.5" x14ac:dyDescent="0.35"/>
  <cols>
    <col min="7" max="7" width="8.7265625" customWidth="1"/>
    <col min="8" max="8" width="67.08984375" style="166" customWidth="1"/>
  </cols>
  <sheetData>
    <row r="2" spans="4:8" ht="15" thickBot="1" x14ac:dyDescent="0.4"/>
    <row r="3" spans="4:8" s="170" customFormat="1" ht="18.5" x14ac:dyDescent="0.35">
      <c r="D3" s="167">
        <v>1</v>
      </c>
      <c r="E3" s="168" t="s">
        <v>6</v>
      </c>
      <c r="F3" s="168"/>
      <c r="G3" s="168"/>
      <c r="H3" s="169" t="s">
        <v>133</v>
      </c>
    </row>
    <row r="4" spans="4:8" s="170" customFormat="1" ht="44" thickBot="1" x14ac:dyDescent="0.4">
      <c r="D4" s="171"/>
      <c r="E4" s="172"/>
      <c r="F4" s="172"/>
      <c r="G4" s="172"/>
      <c r="H4" s="173" t="s">
        <v>10</v>
      </c>
    </row>
    <row r="5" spans="4:8" ht="15" thickBot="1" x14ac:dyDescent="0.4">
      <c r="H5"/>
    </row>
    <row r="6" spans="4:8" s="170" customFormat="1" ht="18.5" x14ac:dyDescent="0.35">
      <c r="D6" s="174">
        <v>2</v>
      </c>
      <c r="E6" s="175" t="s">
        <v>5</v>
      </c>
      <c r="F6" s="176"/>
      <c r="G6" s="177"/>
      <c r="H6" s="169" t="s">
        <v>134</v>
      </c>
    </row>
    <row r="7" spans="4:8" s="170" customFormat="1" ht="73" thickBot="1" x14ac:dyDescent="0.4">
      <c r="D7" s="178"/>
      <c r="E7" s="179"/>
      <c r="F7" s="180"/>
      <c r="G7" s="181"/>
      <c r="H7" s="173" t="s">
        <v>11</v>
      </c>
    </row>
    <row r="8" spans="4:8" ht="15" thickBot="1" x14ac:dyDescent="0.4">
      <c r="H8"/>
    </row>
    <row r="9" spans="4:8" s="170" customFormat="1" ht="37" x14ac:dyDescent="0.35">
      <c r="D9" s="174">
        <v>3</v>
      </c>
      <c r="E9" s="175" t="s">
        <v>7</v>
      </c>
      <c r="F9" s="176"/>
      <c r="G9" s="177"/>
      <c r="H9" s="182" t="s">
        <v>135</v>
      </c>
    </row>
    <row r="10" spans="4:8" s="170" customFormat="1" ht="73" thickBot="1" x14ac:dyDescent="0.4">
      <c r="D10" s="178"/>
      <c r="E10" s="179"/>
      <c r="F10" s="180"/>
      <c r="G10" s="181"/>
      <c r="H10" s="173" t="s">
        <v>0</v>
      </c>
    </row>
    <row r="11" spans="4:8" ht="15" thickBot="1" x14ac:dyDescent="0.4">
      <c r="H11"/>
    </row>
    <row r="12" spans="4:8" s="170" customFormat="1" ht="44" thickBot="1" x14ac:dyDescent="0.4">
      <c r="D12" s="183">
        <v>4</v>
      </c>
      <c r="E12" s="184" t="s">
        <v>8</v>
      </c>
      <c r="F12" s="184"/>
      <c r="G12" s="184"/>
      <c r="H12" s="185" t="s">
        <v>136</v>
      </c>
    </row>
    <row r="13" spans="4:8" ht="15" thickBot="1" x14ac:dyDescent="0.4">
      <c r="H13"/>
    </row>
    <row r="14" spans="4:8" s="170" customFormat="1" ht="44" thickBot="1" x14ac:dyDescent="0.4">
      <c r="D14" s="183">
        <v>5</v>
      </c>
      <c r="E14" s="186" t="s">
        <v>9</v>
      </c>
      <c r="F14" s="187"/>
      <c r="G14" s="188"/>
      <c r="H14" s="185" t="s">
        <v>12</v>
      </c>
    </row>
    <row r="16" spans="4:8" ht="15" thickBot="1" x14ac:dyDescent="0.4"/>
    <row r="17" spans="4:8" x14ac:dyDescent="0.35">
      <c r="D17" s="189" t="s">
        <v>91</v>
      </c>
      <c r="E17" s="190"/>
      <c r="F17" s="190" t="s">
        <v>137</v>
      </c>
      <c r="G17" s="190"/>
      <c r="H17" s="191"/>
    </row>
    <row r="18" spans="4:8" x14ac:dyDescent="0.35">
      <c r="D18" s="192"/>
      <c r="F18" s="193" t="s">
        <v>138</v>
      </c>
      <c r="G18" s="193"/>
      <c r="H18" s="194"/>
    </row>
    <row r="19" spans="4:8" ht="15" thickBot="1" x14ac:dyDescent="0.4">
      <c r="D19" s="195"/>
      <c r="E19" s="196"/>
      <c r="F19" s="197" t="s">
        <v>139</v>
      </c>
      <c r="G19" s="197"/>
      <c r="H19" s="198"/>
    </row>
  </sheetData>
  <mergeCells count="12">
    <mergeCell ref="E12:G12"/>
    <mergeCell ref="E14:G14"/>
    <mergeCell ref="D17:E17"/>
    <mergeCell ref="F17:H17"/>
    <mergeCell ref="F18:H18"/>
    <mergeCell ref="F19:H19"/>
    <mergeCell ref="D3:D4"/>
    <mergeCell ref="E3:G4"/>
    <mergeCell ref="D6:D7"/>
    <mergeCell ref="E6:G7"/>
    <mergeCell ref="D9:D10"/>
    <mergeCell ref="E9:G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B3008-19A6-4511-9644-D078B00585F0}">
  <dimension ref="A1:K16"/>
  <sheetViews>
    <sheetView topLeftCell="C10" zoomScale="90" zoomScaleNormal="90" workbookViewId="0">
      <selection activeCell="F36" sqref="F36"/>
    </sheetView>
  </sheetViews>
  <sheetFormatPr defaultColWidth="9.1796875" defaultRowHeight="14.5" x14ac:dyDescent="0.35"/>
  <cols>
    <col min="1" max="1" width="9.1796875" style="16"/>
    <col min="2" max="2" width="20.1796875" style="16" customWidth="1"/>
    <col min="3" max="3" width="22.7265625" style="16" customWidth="1"/>
    <col min="4" max="4" width="11" style="16" customWidth="1"/>
    <col min="5" max="5" width="15.7265625" style="16" customWidth="1"/>
    <col min="6" max="6" width="19.6328125" style="16" customWidth="1"/>
    <col min="7" max="7" width="19.54296875" style="16" customWidth="1"/>
    <col min="8" max="8" width="10.7265625" style="16" customWidth="1"/>
    <col min="9" max="9" width="18.54296875" style="16" customWidth="1"/>
    <col min="10" max="10" width="16.81640625" style="16" customWidth="1"/>
    <col min="11" max="11" width="29.453125" style="16" customWidth="1"/>
    <col min="12" max="16384" width="9.1796875" style="16"/>
  </cols>
  <sheetData>
    <row r="1" spans="1:11" ht="39" customHeight="1" x14ac:dyDescent="0.35">
      <c r="A1" s="110" t="s">
        <v>75</v>
      </c>
      <c r="B1" s="111"/>
      <c r="C1" s="111"/>
      <c r="D1" s="111"/>
      <c r="E1" s="111"/>
      <c r="F1" s="111"/>
      <c r="G1" s="111"/>
      <c r="H1" s="111"/>
      <c r="I1" s="111"/>
      <c r="J1" s="111"/>
      <c r="K1" s="111"/>
    </row>
    <row r="2" spans="1:11" ht="140" customHeight="1" x14ac:dyDescent="0.35">
      <c r="A2" s="112"/>
      <c r="B2" s="112"/>
      <c r="C2" s="112"/>
      <c r="D2" s="112"/>
      <c r="E2" s="112"/>
      <c r="F2" s="112"/>
      <c r="G2" s="112"/>
      <c r="H2" s="112"/>
      <c r="I2" s="112"/>
      <c r="J2" s="112"/>
      <c r="K2" s="112"/>
    </row>
    <row r="3" spans="1:11" s="27" customFormat="1" ht="71" customHeight="1" x14ac:dyDescent="0.35">
      <c r="A3" s="29" t="s">
        <v>1</v>
      </c>
      <c r="B3" s="28" t="s">
        <v>74</v>
      </c>
      <c r="C3" s="28" t="s">
        <v>73</v>
      </c>
      <c r="D3" s="28" t="s">
        <v>72</v>
      </c>
      <c r="E3" s="29" t="s">
        <v>71</v>
      </c>
      <c r="F3" s="28" t="s">
        <v>70</v>
      </c>
      <c r="G3" s="29" t="s">
        <v>69</v>
      </c>
      <c r="H3" s="28" t="s">
        <v>68</v>
      </c>
      <c r="I3" s="29" t="s">
        <v>7</v>
      </c>
      <c r="J3" s="28" t="s">
        <v>67</v>
      </c>
      <c r="K3" s="28" t="s">
        <v>66</v>
      </c>
    </row>
    <row r="4" spans="1:11" x14ac:dyDescent="0.35">
      <c r="A4" s="18">
        <v>2021</v>
      </c>
      <c r="B4" s="18" t="s">
        <v>65</v>
      </c>
      <c r="C4" s="21">
        <v>74.599999999999994</v>
      </c>
      <c r="D4" s="18">
        <v>0.20599999999999999</v>
      </c>
      <c r="E4" s="20">
        <f t="shared" ref="E4:E15" si="0">D4/C4</f>
        <v>2.7613941018766758E-3</v>
      </c>
      <c r="F4" s="21">
        <v>1.9</v>
      </c>
      <c r="G4" s="20">
        <f>D4/F4</f>
        <v>0.10842105263157895</v>
      </c>
      <c r="H4" s="24">
        <v>68153</v>
      </c>
      <c r="I4" s="19">
        <f>(H4-H5)/H5</f>
        <v>-2.4309863828857695E-2</v>
      </c>
      <c r="J4" s="26">
        <v>12.9</v>
      </c>
      <c r="K4" s="25" t="s">
        <v>64</v>
      </c>
    </row>
    <row r="5" spans="1:11" x14ac:dyDescent="0.35">
      <c r="A5" s="18">
        <v>2020</v>
      </c>
      <c r="B5" s="18" t="s">
        <v>63</v>
      </c>
      <c r="C5" s="23">
        <v>55.85</v>
      </c>
      <c r="D5" s="18">
        <v>0.155</v>
      </c>
      <c r="E5" s="20">
        <f t="shared" si="0"/>
        <v>2.775290957923008E-3</v>
      </c>
      <c r="F5" s="18">
        <v>2.39</v>
      </c>
      <c r="G5" s="20">
        <f>D5/F5</f>
        <v>6.4853556485355651E-2</v>
      </c>
      <c r="H5" s="18">
        <v>69851.070000000007</v>
      </c>
      <c r="I5" s="19">
        <f>(H5-H6)/H6</f>
        <v>0.27947078894788641</v>
      </c>
      <c r="J5" s="18"/>
      <c r="K5" s="17">
        <v>23191</v>
      </c>
    </row>
    <row r="6" spans="1:11" x14ac:dyDescent="0.35">
      <c r="A6" s="18">
        <v>2019</v>
      </c>
      <c r="B6" s="18" t="s">
        <v>62</v>
      </c>
      <c r="C6" s="18">
        <v>46.55</v>
      </c>
      <c r="D6" s="18">
        <v>0.127</v>
      </c>
      <c r="E6" s="20">
        <f t="shared" si="0"/>
        <v>2.728249194414608E-3</v>
      </c>
      <c r="F6" s="24">
        <v>1.4</v>
      </c>
      <c r="G6" s="20">
        <f>D6/F6</f>
        <v>9.071428571428572E-2</v>
      </c>
      <c r="H6" s="18">
        <v>54593.72</v>
      </c>
      <c r="I6" s="19">
        <f>(H6-H7)/H7</f>
        <v>0.15547008702579543</v>
      </c>
      <c r="J6" s="18"/>
      <c r="K6" s="17">
        <v>18207.310000000001</v>
      </c>
    </row>
    <row r="7" spans="1:11" ht="15" customHeight="1" x14ac:dyDescent="0.35">
      <c r="A7" s="113">
        <v>2018</v>
      </c>
      <c r="B7" s="18" t="s">
        <v>61</v>
      </c>
      <c r="C7" s="21">
        <v>39.1</v>
      </c>
      <c r="D7" s="18">
        <v>3.0000000000000001E-3</v>
      </c>
      <c r="E7" s="20">
        <f t="shared" si="0"/>
        <v>7.6726342710997436E-5</v>
      </c>
      <c r="F7" s="113">
        <v>1.24</v>
      </c>
      <c r="G7" s="20">
        <f>D7/F7</f>
        <v>2.4193548387096775E-3</v>
      </c>
      <c r="H7" s="113">
        <v>47248.06</v>
      </c>
      <c r="I7" s="114">
        <f>(H7-H9)/H9</f>
        <v>0.34271386544687332</v>
      </c>
      <c r="J7" s="113">
        <v>113</v>
      </c>
      <c r="K7" s="115">
        <v>13105.36</v>
      </c>
    </row>
    <row r="8" spans="1:11" ht="15" customHeight="1" x14ac:dyDescent="0.35">
      <c r="A8" s="113"/>
      <c r="B8" s="23" t="s">
        <v>60</v>
      </c>
      <c r="C8" s="18">
        <v>52.22</v>
      </c>
      <c r="D8" s="22">
        <v>0.112</v>
      </c>
      <c r="E8" s="20">
        <f t="shared" si="0"/>
        <v>2.1447721179624667E-3</v>
      </c>
      <c r="F8" s="113"/>
      <c r="G8" s="20">
        <f>D8/F7</f>
        <v>9.0322580645161299E-2</v>
      </c>
      <c r="H8" s="113"/>
      <c r="I8" s="114"/>
      <c r="J8" s="113"/>
      <c r="K8" s="113"/>
    </row>
    <row r="9" spans="1:11" ht="15" customHeight="1" x14ac:dyDescent="0.35">
      <c r="A9" s="18">
        <v>2017</v>
      </c>
      <c r="B9" s="18" t="s">
        <v>59</v>
      </c>
      <c r="C9" s="18">
        <v>33.03</v>
      </c>
      <c r="D9" s="18">
        <v>7.9000000000000001E-2</v>
      </c>
      <c r="E9" s="20">
        <f t="shared" si="0"/>
        <v>2.3917650620647896E-3</v>
      </c>
      <c r="F9" s="18">
        <v>1.1100000000000001</v>
      </c>
      <c r="G9" s="20">
        <f t="shared" ref="G9:G15" si="1">D9/F9</f>
        <v>7.1171171171171166E-2</v>
      </c>
      <c r="H9" s="18">
        <v>35188.480000000003</v>
      </c>
      <c r="I9" s="19">
        <f t="shared" ref="I9:I15" si="2">(H9-H10)/H10</f>
        <v>0.53885458617280113</v>
      </c>
      <c r="J9" s="18"/>
      <c r="K9" s="17">
        <v>13902.88</v>
      </c>
    </row>
    <row r="10" spans="1:11" x14ac:dyDescent="0.35">
      <c r="A10" s="18">
        <v>2016</v>
      </c>
      <c r="B10" s="18" t="s">
        <v>58</v>
      </c>
      <c r="C10" s="21">
        <v>20</v>
      </c>
      <c r="D10" s="18">
        <v>6.0999999999999999E-2</v>
      </c>
      <c r="E10" s="20">
        <f t="shared" si="0"/>
        <v>3.0499999999999998E-3</v>
      </c>
      <c r="F10" s="18">
        <v>0.65</v>
      </c>
      <c r="G10" s="20">
        <f t="shared" si="1"/>
        <v>9.3846153846153843E-2</v>
      </c>
      <c r="H10" s="18">
        <v>22866.67</v>
      </c>
      <c r="I10" s="19">
        <f t="shared" si="2"/>
        <v>0.38153082857400061</v>
      </c>
      <c r="J10" s="18"/>
      <c r="K10" s="17">
        <v>8601.08</v>
      </c>
    </row>
    <row r="11" spans="1:11" x14ac:dyDescent="0.35">
      <c r="A11" s="18">
        <v>2015</v>
      </c>
      <c r="B11" s="18" t="s">
        <v>57</v>
      </c>
      <c r="C11" s="18">
        <v>20.58</v>
      </c>
      <c r="D11" s="18">
        <v>4.5999999999999999E-2</v>
      </c>
      <c r="E11" s="20">
        <f t="shared" si="0"/>
        <v>2.2351797862001947E-3</v>
      </c>
      <c r="F11" s="18">
        <v>0.49</v>
      </c>
      <c r="G11" s="20">
        <f t="shared" si="1"/>
        <v>9.3877551020408165E-2</v>
      </c>
      <c r="H11" s="18">
        <v>16551.689999999999</v>
      </c>
      <c r="I11" s="19">
        <f t="shared" si="2"/>
        <v>0.28805723215036105</v>
      </c>
      <c r="J11" s="18"/>
      <c r="K11" s="17">
        <v>6446.22</v>
      </c>
    </row>
    <row r="12" spans="1:11" x14ac:dyDescent="0.35">
      <c r="A12" s="18">
        <v>2014</v>
      </c>
      <c r="B12" s="18" t="s">
        <v>56</v>
      </c>
      <c r="C12" s="18">
        <v>13.96</v>
      </c>
      <c r="D12" s="18">
        <v>6.1999999999999998E-3</v>
      </c>
      <c r="E12" s="20">
        <f t="shared" si="0"/>
        <v>4.4412607449856729E-4</v>
      </c>
      <c r="F12" s="18">
        <v>0.41</v>
      </c>
      <c r="G12" s="20">
        <f t="shared" si="1"/>
        <v>1.5121951219512195E-2</v>
      </c>
      <c r="H12" s="18">
        <v>12850.12</v>
      </c>
      <c r="I12" s="19">
        <f t="shared" si="2"/>
        <v>0.31653376800740135</v>
      </c>
      <c r="J12" s="18"/>
      <c r="K12" s="17">
        <v>6601.21</v>
      </c>
    </row>
    <row r="13" spans="1:11" x14ac:dyDescent="0.35">
      <c r="A13" s="18">
        <v>2013</v>
      </c>
      <c r="B13" s="18" t="s">
        <v>55</v>
      </c>
      <c r="C13" s="18">
        <v>7.38</v>
      </c>
      <c r="D13" s="18">
        <v>2.58E-2</v>
      </c>
      <c r="E13" s="20">
        <f t="shared" si="0"/>
        <v>3.4959349593495937E-3</v>
      </c>
      <c r="F13" s="18">
        <v>0.27</v>
      </c>
      <c r="G13" s="20">
        <f t="shared" si="1"/>
        <v>9.5555555555555546E-2</v>
      </c>
      <c r="H13" s="18">
        <v>9760.57</v>
      </c>
      <c r="I13" s="19">
        <f t="shared" si="2"/>
        <v>0.40118691976519993</v>
      </c>
      <c r="J13" s="18"/>
      <c r="K13" s="17">
        <v>3165.89</v>
      </c>
    </row>
    <row r="14" spans="1:11" x14ac:dyDescent="0.35">
      <c r="A14" s="18">
        <v>2012</v>
      </c>
      <c r="B14" s="18" t="s">
        <v>54</v>
      </c>
      <c r="C14" s="18">
        <v>5.58</v>
      </c>
      <c r="D14" s="18">
        <v>1.9400000000000001E-2</v>
      </c>
      <c r="E14" s="20">
        <f t="shared" si="0"/>
        <v>3.4767025089605737E-3</v>
      </c>
      <c r="F14" s="18">
        <v>0.22</v>
      </c>
      <c r="G14" s="20">
        <f t="shared" si="1"/>
        <v>8.8181818181818181E-2</v>
      </c>
      <c r="H14" s="18">
        <v>6965.93</v>
      </c>
      <c r="I14" s="19">
        <f t="shared" si="2"/>
        <v>0.57711194981083969</v>
      </c>
      <c r="J14" s="18"/>
      <c r="K14" s="17">
        <v>2503.7600000000002</v>
      </c>
    </row>
    <row r="15" spans="1:11" x14ac:dyDescent="0.35">
      <c r="A15" s="18">
        <v>2011</v>
      </c>
      <c r="B15" s="18" t="s">
        <v>53</v>
      </c>
      <c r="C15" s="18">
        <v>5.56</v>
      </c>
      <c r="D15" s="18">
        <v>1.4200000000000001E-2</v>
      </c>
      <c r="E15" s="20">
        <f t="shared" si="0"/>
        <v>2.5539568345323742E-3</v>
      </c>
      <c r="F15" s="18">
        <v>0.17</v>
      </c>
      <c r="G15" s="20">
        <f t="shared" si="1"/>
        <v>8.352941176470588E-2</v>
      </c>
      <c r="H15" s="18">
        <v>4416.8900000000003</v>
      </c>
      <c r="I15" s="19">
        <f t="shared" si="2"/>
        <v>0.51907924377753556</v>
      </c>
      <c r="J15" s="18"/>
      <c r="K15" s="17">
        <v>1443.43</v>
      </c>
    </row>
    <row r="16" spans="1:11" x14ac:dyDescent="0.35">
      <c r="H16" s="16">
        <v>2907.61</v>
      </c>
    </row>
  </sheetData>
  <mergeCells count="8">
    <mergeCell ref="A1:K1"/>
    <mergeCell ref="A2:K2"/>
    <mergeCell ref="A7:A8"/>
    <mergeCell ref="F7:F8"/>
    <mergeCell ref="H7:H8"/>
    <mergeCell ref="I7:I8"/>
    <mergeCell ref="J7:J8"/>
    <mergeCell ref="K7:K8"/>
  </mergeCells>
  <pageMargins left="0.75" right="0.75" top="1" bottom="1" header="0.5" footer="0.5"/>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6D935-A1AD-4C0E-BCA0-951026303898}">
  <dimension ref="A1:D19"/>
  <sheetViews>
    <sheetView topLeftCell="B4" workbookViewId="0">
      <selection activeCell="C11" sqref="C11"/>
    </sheetView>
  </sheetViews>
  <sheetFormatPr defaultColWidth="9.1796875" defaultRowHeight="14.5" x14ac:dyDescent="0.35"/>
  <cols>
    <col min="1" max="1" width="9.1796875" style="16"/>
    <col min="2" max="2" width="21.1796875" style="16" customWidth="1"/>
    <col min="3" max="3" width="5.453125" style="16" customWidth="1"/>
    <col min="4" max="4" width="146.453125" style="16" customWidth="1"/>
    <col min="5" max="16384" width="9.1796875" style="16"/>
  </cols>
  <sheetData>
    <row r="1" spans="1:4" ht="15" thickBot="1" x14ac:dyDescent="0.4">
      <c r="A1" s="51"/>
      <c r="B1" s="50"/>
      <c r="C1" s="49"/>
      <c r="D1" s="49"/>
    </row>
    <row r="2" spans="1:4" ht="15.5" x14ac:dyDescent="0.35">
      <c r="A2" s="116">
        <v>1</v>
      </c>
      <c r="B2" s="119" t="s">
        <v>6</v>
      </c>
      <c r="C2" s="39" t="s">
        <v>79</v>
      </c>
      <c r="D2" s="45" t="s">
        <v>87</v>
      </c>
    </row>
    <row r="3" spans="1:4" ht="31" x14ac:dyDescent="0.35">
      <c r="A3" s="117"/>
      <c r="B3" s="120"/>
      <c r="C3" s="43"/>
      <c r="D3" s="38" t="s">
        <v>10</v>
      </c>
    </row>
    <row r="4" spans="1:4" ht="15.5" x14ac:dyDescent="0.35">
      <c r="A4" s="44"/>
      <c r="B4" s="120"/>
      <c r="C4" s="43"/>
      <c r="D4" s="42" t="s">
        <v>86</v>
      </c>
    </row>
    <row r="5" spans="1:4" ht="16" thickBot="1" x14ac:dyDescent="0.4">
      <c r="A5" s="48"/>
      <c r="B5" s="121"/>
      <c r="C5" s="48"/>
      <c r="D5" s="47"/>
    </row>
    <row r="6" spans="1:4" ht="15.5" x14ac:dyDescent="0.35">
      <c r="A6" s="116">
        <v>2</v>
      </c>
      <c r="B6" s="119" t="s">
        <v>85</v>
      </c>
      <c r="C6" s="39" t="s">
        <v>79</v>
      </c>
      <c r="D6" s="45" t="s">
        <v>84</v>
      </c>
    </row>
    <row r="7" spans="1:4" ht="46.5" x14ac:dyDescent="0.35">
      <c r="A7" s="117"/>
      <c r="B7" s="120"/>
      <c r="C7" s="43"/>
      <c r="D7" s="38" t="s">
        <v>11</v>
      </c>
    </row>
    <row r="8" spans="1:4" ht="15.5" x14ac:dyDescent="0.35">
      <c r="A8" s="117"/>
      <c r="B8" s="120"/>
      <c r="C8" s="43"/>
      <c r="D8" s="42" t="s">
        <v>83</v>
      </c>
    </row>
    <row r="9" spans="1:4" ht="16" thickBot="1" x14ac:dyDescent="0.4">
      <c r="A9" s="118"/>
      <c r="B9" s="121"/>
      <c r="C9" s="37"/>
      <c r="D9" s="46"/>
    </row>
    <row r="10" spans="1:4" ht="15.5" x14ac:dyDescent="0.35">
      <c r="A10" s="116">
        <v>3</v>
      </c>
      <c r="B10" s="116" t="s">
        <v>7</v>
      </c>
      <c r="C10" s="39" t="s">
        <v>79</v>
      </c>
      <c r="D10" s="45" t="s">
        <v>82</v>
      </c>
    </row>
    <row r="11" spans="1:4" ht="54" customHeight="1" x14ac:dyDescent="0.35">
      <c r="A11" s="117"/>
      <c r="B11" s="117"/>
      <c r="C11" s="43"/>
      <c r="D11" s="38" t="s">
        <v>0</v>
      </c>
    </row>
    <row r="12" spans="1:4" ht="15.5" x14ac:dyDescent="0.35">
      <c r="A12" s="44"/>
      <c r="B12" s="117"/>
      <c r="C12" s="43"/>
      <c r="D12" s="42" t="s">
        <v>81</v>
      </c>
    </row>
    <row r="13" spans="1:4" ht="16" thickBot="1" x14ac:dyDescent="0.4">
      <c r="A13" s="41"/>
      <c r="B13" s="118"/>
      <c r="C13" s="37"/>
      <c r="D13" s="40"/>
    </row>
    <row r="14" spans="1:4" ht="36" customHeight="1" x14ac:dyDescent="0.35">
      <c r="A14" s="116">
        <v>4</v>
      </c>
      <c r="B14" s="116" t="s">
        <v>8</v>
      </c>
      <c r="C14" s="39"/>
      <c r="D14" s="38" t="s">
        <v>80</v>
      </c>
    </row>
    <row r="15" spans="1:4" ht="16" thickBot="1" x14ac:dyDescent="0.4">
      <c r="A15" s="118"/>
      <c r="B15" s="118"/>
      <c r="C15" s="37"/>
      <c r="D15" s="36"/>
    </row>
    <row r="16" spans="1:4" ht="15.5" x14ac:dyDescent="0.35">
      <c r="A16" s="117">
        <v>5</v>
      </c>
      <c r="B16" s="120" t="s">
        <v>9</v>
      </c>
      <c r="C16" s="35" t="s">
        <v>79</v>
      </c>
      <c r="D16" s="34" t="s">
        <v>78</v>
      </c>
    </row>
    <row r="17" spans="1:4" ht="31.5" thickBot="1" x14ac:dyDescent="0.4">
      <c r="A17" s="118"/>
      <c r="B17" s="121"/>
      <c r="C17" s="33"/>
      <c r="D17" s="32" t="s">
        <v>12</v>
      </c>
    </row>
    <row r="19" spans="1:4" ht="87" x14ac:dyDescent="0.35">
      <c r="B19" s="31" t="s">
        <v>77</v>
      </c>
      <c r="D19" s="30" t="s">
        <v>76</v>
      </c>
    </row>
  </sheetData>
  <mergeCells count="10">
    <mergeCell ref="B2:B5"/>
    <mergeCell ref="B6:B9"/>
    <mergeCell ref="B10:B13"/>
    <mergeCell ref="B14:B15"/>
    <mergeCell ref="B16:B17"/>
    <mergeCell ref="A2:A3"/>
    <mergeCell ref="A6:A9"/>
    <mergeCell ref="A10:A11"/>
    <mergeCell ref="A14:A15"/>
    <mergeCell ref="A16:A1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7EC699-7A9B-4708-B47A-244A694802C2}">
  <dimension ref="A1:J14"/>
  <sheetViews>
    <sheetView workbookViewId="0">
      <selection sqref="A1:C1"/>
    </sheetView>
  </sheetViews>
  <sheetFormatPr defaultRowHeight="14.5" x14ac:dyDescent="0.35"/>
  <cols>
    <col min="1" max="1" width="13.7265625" customWidth="1"/>
    <col min="2" max="2" width="23.7265625" customWidth="1"/>
    <col min="3" max="3" width="21.7265625" customWidth="1"/>
    <col min="4" max="4" width="22.7265625" customWidth="1"/>
    <col min="5" max="5" width="21.1796875" customWidth="1"/>
    <col min="6" max="6" width="24.7265625" customWidth="1"/>
    <col min="7" max="7" width="26" customWidth="1"/>
  </cols>
  <sheetData>
    <row r="1" spans="1:10" ht="26" x14ac:dyDescent="0.6">
      <c r="A1" s="122" t="s">
        <v>116</v>
      </c>
      <c r="B1" s="122"/>
      <c r="C1" s="122"/>
      <c r="D1" s="84"/>
      <c r="E1" s="122"/>
      <c r="F1" s="122"/>
      <c r="G1" s="84"/>
      <c r="H1" s="84"/>
      <c r="I1" s="84"/>
      <c r="J1" s="84"/>
    </row>
    <row r="2" spans="1:10" ht="15" customHeight="1" x14ac:dyDescent="0.6">
      <c r="A2" s="84"/>
      <c r="B2" s="84"/>
      <c r="C2" s="84"/>
      <c r="D2" s="83"/>
      <c r="E2" s="123"/>
      <c r="F2" s="123"/>
    </row>
    <row r="3" spans="1:10" x14ac:dyDescent="0.35">
      <c r="A3" s="82" t="s">
        <v>115</v>
      </c>
      <c r="B3" s="82" t="s">
        <v>114</v>
      </c>
      <c r="C3" s="82" t="s">
        <v>113</v>
      </c>
      <c r="D3" s="81" t="s">
        <v>112</v>
      </c>
      <c r="E3" s="81" t="s">
        <v>111</v>
      </c>
      <c r="F3" s="81" t="s">
        <v>110</v>
      </c>
      <c r="G3" s="81" t="s">
        <v>109</v>
      </c>
    </row>
    <row r="4" spans="1:10" x14ac:dyDescent="0.35">
      <c r="A4" s="78">
        <v>2021</v>
      </c>
      <c r="B4" s="80" t="s">
        <v>108</v>
      </c>
      <c r="C4" s="77">
        <v>5.4000000000000003E-3</v>
      </c>
      <c r="D4" s="77">
        <v>0.25090000000000001</v>
      </c>
      <c r="E4" s="76">
        <f>((5629-5537)/5537)</f>
        <v>1.6615495755824453E-2</v>
      </c>
      <c r="F4" s="78"/>
      <c r="G4" s="79" t="s">
        <v>107</v>
      </c>
    </row>
    <row r="5" spans="1:10" x14ac:dyDescent="0.35">
      <c r="A5" s="78">
        <v>2020</v>
      </c>
      <c r="B5" s="80" t="s">
        <v>106</v>
      </c>
      <c r="C5" s="77">
        <v>5.3E-3</v>
      </c>
      <c r="D5" s="77">
        <v>0</v>
      </c>
      <c r="E5" s="76">
        <f>((5537-4950)/4950)</f>
        <v>0.11858585858585859</v>
      </c>
      <c r="F5" s="78" t="s">
        <v>105</v>
      </c>
      <c r="G5" s="75" t="s">
        <v>104</v>
      </c>
    </row>
    <row r="6" spans="1:10" x14ac:dyDescent="0.35">
      <c r="A6" s="78">
        <v>2019</v>
      </c>
      <c r="B6" s="75">
        <v>0</v>
      </c>
      <c r="C6" s="77">
        <v>0</v>
      </c>
      <c r="D6" s="77">
        <v>0</v>
      </c>
      <c r="E6" s="76">
        <f>((4950-5150)/5150)</f>
        <v>-3.8834951456310676E-2</v>
      </c>
      <c r="F6" s="78"/>
      <c r="G6" s="79" t="s">
        <v>103</v>
      </c>
    </row>
    <row r="7" spans="1:10" x14ac:dyDescent="0.35">
      <c r="A7" s="78">
        <v>2018</v>
      </c>
      <c r="B7" s="75">
        <v>0</v>
      </c>
      <c r="C7" s="77">
        <v>0</v>
      </c>
      <c r="D7" s="77">
        <v>0</v>
      </c>
      <c r="E7" s="76">
        <f>((5150-4845)/4845)</f>
        <v>6.2951496388028896E-2</v>
      </c>
      <c r="F7" s="78"/>
      <c r="G7" s="79" t="s">
        <v>102</v>
      </c>
    </row>
    <row r="8" spans="1:10" x14ac:dyDescent="0.35">
      <c r="A8" s="78">
        <v>2017</v>
      </c>
      <c r="B8" s="75">
        <v>0</v>
      </c>
      <c r="C8" s="77">
        <v>0</v>
      </c>
      <c r="D8" s="77">
        <v>0</v>
      </c>
      <c r="E8" s="76">
        <f>((4845-4396)/4396)</f>
        <v>0.10213830755232028</v>
      </c>
      <c r="F8" s="78"/>
      <c r="G8" s="79" t="s">
        <v>101</v>
      </c>
    </row>
    <row r="9" spans="1:10" x14ac:dyDescent="0.35">
      <c r="A9" s="78">
        <v>2016</v>
      </c>
      <c r="B9" s="75">
        <v>0</v>
      </c>
      <c r="C9" s="77">
        <v>0</v>
      </c>
      <c r="D9" s="77">
        <v>0</v>
      </c>
      <c r="E9" s="76">
        <f>((4396-4515)/4515)</f>
        <v>-2.6356589147286821E-2</v>
      </c>
      <c r="F9" s="78"/>
      <c r="G9" s="79" t="s">
        <v>100</v>
      </c>
    </row>
    <row r="10" spans="1:10" x14ac:dyDescent="0.35">
      <c r="A10" s="78">
        <v>2015</v>
      </c>
      <c r="B10" s="75">
        <v>0</v>
      </c>
      <c r="C10" s="77">
        <v>0</v>
      </c>
      <c r="D10" s="77">
        <v>0</v>
      </c>
      <c r="E10" s="76">
        <f>((4515-3575)/3575)</f>
        <v>0.26293706293706293</v>
      </c>
      <c r="F10" s="78"/>
      <c r="G10" s="75" t="s">
        <v>99</v>
      </c>
    </row>
    <row r="11" spans="1:10" x14ac:dyDescent="0.35">
      <c r="A11" s="78">
        <v>2014</v>
      </c>
      <c r="B11" s="75">
        <v>0</v>
      </c>
      <c r="C11" s="77">
        <v>0</v>
      </c>
      <c r="D11" s="77">
        <v>0</v>
      </c>
      <c r="E11" s="76">
        <f>((3575-3797)/3797)</f>
        <v>-5.8467210956017909E-2</v>
      </c>
      <c r="F11" s="78"/>
      <c r="G11" s="75" t="s">
        <v>98</v>
      </c>
    </row>
    <row r="12" spans="1:10" x14ac:dyDescent="0.35">
      <c r="A12" s="78">
        <v>2013</v>
      </c>
      <c r="B12" s="75">
        <v>0</v>
      </c>
      <c r="C12" s="77">
        <v>0</v>
      </c>
      <c r="D12" s="77">
        <v>0</v>
      </c>
      <c r="E12" s="76">
        <f>((3797-4143)/4143)</f>
        <v>-8.3514361573738843E-2</v>
      </c>
      <c r="F12" s="78"/>
      <c r="G12" s="75" t="s">
        <v>97</v>
      </c>
    </row>
    <row r="13" spans="1:10" x14ac:dyDescent="0.35">
      <c r="A13" s="78">
        <v>2012</v>
      </c>
      <c r="B13" s="75">
        <v>0</v>
      </c>
      <c r="C13" s="77">
        <v>0</v>
      </c>
      <c r="D13" s="77">
        <v>0</v>
      </c>
      <c r="E13" s="76">
        <f>((4143-3589)/3589)</f>
        <v>0.15436054611312344</v>
      </c>
      <c r="F13" s="78"/>
      <c r="G13" s="75" t="s">
        <v>96</v>
      </c>
    </row>
    <row r="14" spans="1:10" x14ac:dyDescent="0.35">
      <c r="A14" s="78">
        <v>2011</v>
      </c>
      <c r="B14" s="75">
        <v>0</v>
      </c>
      <c r="C14" s="77">
        <v>0</v>
      </c>
      <c r="D14" s="77">
        <v>0</v>
      </c>
      <c r="E14" s="76">
        <f>((3589-3654)/3654)</f>
        <v>-1.7788724685276411E-2</v>
      </c>
      <c r="F14" s="75"/>
      <c r="G14" s="74" t="s">
        <v>96</v>
      </c>
    </row>
  </sheetData>
  <mergeCells count="2">
    <mergeCell ref="A1:C1"/>
    <mergeCell ref="E1:F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73FE6-CF07-4A46-9FA0-4202CDBFF109}">
  <dimension ref="A1:P19"/>
  <sheetViews>
    <sheetView workbookViewId="0">
      <selection activeCell="N17" sqref="N17"/>
    </sheetView>
  </sheetViews>
  <sheetFormatPr defaultRowHeight="14.5" x14ac:dyDescent="0.35"/>
  <cols>
    <col min="16" max="16" width="54.7265625" customWidth="1"/>
  </cols>
  <sheetData>
    <row r="1" spans="1:11" ht="18.5" x14ac:dyDescent="0.45">
      <c r="A1" s="127" t="s">
        <v>48</v>
      </c>
      <c r="B1" s="127"/>
      <c r="C1" s="127"/>
      <c r="D1" s="127"/>
      <c r="E1" s="127"/>
      <c r="F1" s="127"/>
      <c r="G1" s="88"/>
      <c r="H1" s="88"/>
      <c r="I1" s="88"/>
      <c r="J1" s="88"/>
      <c r="K1" s="88"/>
    </row>
    <row r="2" spans="1:11" x14ac:dyDescent="0.35">
      <c r="A2" s="88"/>
      <c r="B2" s="88"/>
      <c r="C2" s="88"/>
      <c r="D2" s="88"/>
      <c r="E2" s="88"/>
      <c r="F2" s="88"/>
      <c r="G2" s="88"/>
      <c r="H2" s="88"/>
      <c r="I2" s="88"/>
      <c r="J2" s="88"/>
      <c r="K2" s="88"/>
    </row>
    <row r="3" spans="1:11" x14ac:dyDescent="0.35">
      <c r="A3" s="124" t="s">
        <v>47</v>
      </c>
      <c r="B3" s="124"/>
      <c r="C3" s="124"/>
      <c r="D3" s="124" t="s">
        <v>43</v>
      </c>
      <c r="E3" s="124"/>
      <c r="F3" s="124"/>
      <c r="G3" s="88"/>
      <c r="H3" s="88"/>
      <c r="I3" s="88"/>
      <c r="J3" s="88"/>
      <c r="K3" s="88"/>
    </row>
    <row r="4" spans="1:11" x14ac:dyDescent="0.35">
      <c r="A4" s="124"/>
      <c r="B4" s="124"/>
      <c r="C4" s="124"/>
      <c r="D4" s="128" t="s">
        <v>46</v>
      </c>
      <c r="E4" s="128"/>
      <c r="F4" s="128"/>
      <c r="G4" s="88"/>
      <c r="H4" s="88"/>
      <c r="I4" s="88"/>
      <c r="J4" s="88"/>
      <c r="K4" s="88"/>
    </row>
    <row r="5" spans="1:11" x14ac:dyDescent="0.35">
      <c r="A5" s="125" t="s">
        <v>123</v>
      </c>
      <c r="B5" s="125"/>
      <c r="C5" s="125"/>
      <c r="D5" s="125"/>
      <c r="E5" s="125"/>
      <c r="F5" s="125"/>
      <c r="G5" s="88"/>
      <c r="H5" s="88"/>
      <c r="I5" s="88"/>
      <c r="J5" s="88"/>
      <c r="K5" s="88"/>
    </row>
    <row r="6" spans="1:11" x14ac:dyDescent="0.35">
      <c r="A6" s="88"/>
      <c r="B6" s="88"/>
      <c r="C6" s="88"/>
      <c r="D6" s="88"/>
      <c r="E6" s="88"/>
      <c r="F6" s="88"/>
      <c r="G6" s="88"/>
      <c r="H6" s="88"/>
      <c r="I6" s="88"/>
      <c r="J6" s="88"/>
      <c r="K6" s="88"/>
    </row>
    <row r="7" spans="1:11" x14ac:dyDescent="0.35">
      <c r="A7" s="124" t="s">
        <v>44</v>
      </c>
      <c r="B7" s="124"/>
      <c r="C7" s="124"/>
      <c r="D7" s="124" t="s">
        <v>43</v>
      </c>
      <c r="E7" s="124"/>
      <c r="F7" s="124"/>
      <c r="G7" s="88"/>
      <c r="H7" s="88"/>
      <c r="I7" s="88"/>
      <c r="J7" s="88"/>
      <c r="K7" s="88"/>
    </row>
    <row r="8" spans="1:11" x14ac:dyDescent="0.35">
      <c r="A8" s="124"/>
      <c r="B8" s="124"/>
      <c r="C8" s="124"/>
      <c r="D8" s="128" t="s">
        <v>42</v>
      </c>
      <c r="E8" s="128"/>
      <c r="F8" s="128"/>
      <c r="G8" s="88"/>
      <c r="H8" s="88"/>
      <c r="I8" s="88"/>
      <c r="J8" s="88"/>
      <c r="K8" s="88"/>
    </row>
    <row r="9" spans="1:11" x14ac:dyDescent="0.35">
      <c r="A9" s="125" t="s">
        <v>122</v>
      </c>
      <c r="B9" s="125"/>
      <c r="C9" s="125"/>
      <c r="D9" s="125"/>
      <c r="E9" s="125"/>
      <c r="F9" s="125"/>
      <c r="G9" s="88"/>
      <c r="H9" s="88"/>
      <c r="I9" s="88"/>
      <c r="J9" s="88"/>
      <c r="K9" s="88"/>
    </row>
    <row r="10" spans="1:11" x14ac:dyDescent="0.35">
      <c r="A10" s="88"/>
      <c r="B10" s="88"/>
      <c r="C10" s="88"/>
      <c r="D10" s="88"/>
      <c r="E10" s="88"/>
      <c r="F10" s="88"/>
      <c r="G10" s="88"/>
      <c r="H10" s="88"/>
      <c r="I10" s="88"/>
      <c r="J10" s="88"/>
      <c r="K10" s="88"/>
    </row>
    <row r="11" spans="1:11" x14ac:dyDescent="0.35">
      <c r="A11" s="124" t="s">
        <v>40</v>
      </c>
      <c r="B11" s="124"/>
      <c r="C11" s="124"/>
      <c r="D11" s="124" t="s">
        <v>39</v>
      </c>
      <c r="E11" s="124"/>
      <c r="F11" s="124"/>
      <c r="G11" s="124"/>
      <c r="H11" s="124"/>
      <c r="I11" s="124"/>
      <c r="J11" s="88"/>
      <c r="K11" s="88"/>
    </row>
    <row r="12" spans="1:11" x14ac:dyDescent="0.35">
      <c r="A12" s="124"/>
      <c r="B12" s="124"/>
      <c r="C12" s="124"/>
      <c r="D12" s="128" t="s">
        <v>38</v>
      </c>
      <c r="E12" s="128"/>
      <c r="F12" s="128"/>
      <c r="G12" s="128"/>
      <c r="H12" s="128"/>
      <c r="I12" s="128"/>
      <c r="J12" s="88"/>
      <c r="K12" s="88"/>
    </row>
    <row r="13" spans="1:11" x14ac:dyDescent="0.35">
      <c r="A13" s="126" t="s">
        <v>37</v>
      </c>
      <c r="B13" s="126"/>
      <c r="C13" s="126"/>
      <c r="D13" s="126"/>
      <c r="E13" s="126"/>
      <c r="F13" s="126"/>
      <c r="G13" s="126"/>
      <c r="H13" s="126"/>
      <c r="I13" s="126"/>
      <c r="J13" s="88"/>
      <c r="K13" s="88"/>
    </row>
    <row r="14" spans="1:11" x14ac:dyDescent="0.35">
      <c r="A14" s="88"/>
      <c r="B14" s="88"/>
      <c r="C14" s="88"/>
      <c r="D14" s="88"/>
      <c r="E14" s="88"/>
      <c r="F14" s="88"/>
      <c r="G14" s="88"/>
      <c r="H14" s="88"/>
      <c r="I14" s="88"/>
      <c r="J14" s="88"/>
      <c r="K14" s="88"/>
    </row>
    <row r="15" spans="1:11" x14ac:dyDescent="0.35">
      <c r="A15" s="124" t="s">
        <v>36</v>
      </c>
      <c r="B15" s="124"/>
      <c r="C15" s="124"/>
      <c r="D15" s="125" t="s">
        <v>35</v>
      </c>
      <c r="E15" s="125"/>
      <c r="F15" s="125"/>
      <c r="G15" s="125"/>
      <c r="H15" s="125"/>
      <c r="I15" s="125"/>
      <c r="J15" s="125"/>
      <c r="K15" s="125"/>
    </row>
    <row r="16" spans="1:11" x14ac:dyDescent="0.35">
      <c r="A16" s="88"/>
      <c r="B16" s="88"/>
      <c r="C16" s="88"/>
      <c r="D16" s="88"/>
      <c r="E16" s="88"/>
      <c r="F16" s="88"/>
      <c r="G16" s="88"/>
      <c r="H16" s="88"/>
      <c r="I16" s="88"/>
      <c r="J16" s="88"/>
      <c r="K16" s="88"/>
    </row>
    <row r="17" spans="1:16" x14ac:dyDescent="0.35">
      <c r="A17" s="124" t="s">
        <v>34</v>
      </c>
      <c r="B17" s="124"/>
      <c r="C17" s="124"/>
      <c r="D17" s="124" t="s">
        <v>33</v>
      </c>
      <c r="E17" s="124"/>
      <c r="F17" s="124"/>
      <c r="G17" s="124"/>
      <c r="H17" s="124"/>
      <c r="I17" s="124"/>
      <c r="J17" s="88"/>
      <c r="K17" s="88"/>
      <c r="O17" s="86" t="s">
        <v>121</v>
      </c>
      <c r="P17" s="87" t="s">
        <v>120</v>
      </c>
    </row>
    <row r="18" spans="1:16" x14ac:dyDescent="0.35">
      <c r="A18" s="125" t="s">
        <v>119</v>
      </c>
      <c r="B18" s="125"/>
      <c r="C18" s="125"/>
      <c r="D18" s="125"/>
      <c r="E18" s="125"/>
      <c r="F18" s="125"/>
      <c r="G18" s="125"/>
      <c r="H18" s="125"/>
      <c r="I18" s="125"/>
      <c r="J18" s="88"/>
      <c r="K18" s="88"/>
      <c r="O18" s="86"/>
      <c r="P18" s="87" t="s">
        <v>118</v>
      </c>
    </row>
    <row r="19" spans="1:16" x14ac:dyDescent="0.35">
      <c r="O19" s="86"/>
      <c r="P19" s="85" t="s">
        <v>117</v>
      </c>
    </row>
  </sheetData>
  <mergeCells count="19">
    <mergeCell ref="A13:I13"/>
    <mergeCell ref="A1:C1"/>
    <mergeCell ref="A3:C4"/>
    <mergeCell ref="D3:F3"/>
    <mergeCell ref="D4:F4"/>
    <mergeCell ref="A7:C8"/>
    <mergeCell ref="D7:F7"/>
    <mergeCell ref="D8:F8"/>
    <mergeCell ref="A5:F5"/>
    <mergeCell ref="D1:F1"/>
    <mergeCell ref="A9:F9"/>
    <mergeCell ref="A11:C12"/>
    <mergeCell ref="D11:I11"/>
    <mergeCell ref="D12:I12"/>
    <mergeCell ref="A17:C17"/>
    <mergeCell ref="D17:I17"/>
    <mergeCell ref="A18:I18"/>
    <mergeCell ref="A15:C15"/>
    <mergeCell ref="D15:K15"/>
  </mergeCells>
  <hyperlinks>
    <hyperlink ref="P17" r:id="rId1" xr:uid="{A2962703-7BDC-42BA-AB1B-D86655A53643}"/>
    <hyperlink ref="P18" r:id="rId2" xr:uid="{8CFD26C7-DF38-415C-A1AD-4EC89EBB1A61}"/>
    <hyperlink ref="P19" r:id="rId3" xr:uid="{451943AA-3A90-4ADD-B0D6-8632A6B2C226}"/>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Introduction</vt:lpstr>
      <vt:lpstr>infoedge 1</vt:lpstr>
      <vt:lpstr>infoedge 2</vt:lpstr>
      <vt:lpstr>eBay 1</vt:lpstr>
      <vt:lpstr>eBay 2</vt:lpstr>
      <vt:lpstr>Tencent 1</vt:lpstr>
      <vt:lpstr>Tencent 2</vt:lpstr>
      <vt:lpstr>EA 1</vt:lpstr>
      <vt:lpstr>EA 2</vt:lpstr>
      <vt:lpstr>Conclusion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gargi tendulkar</dc:creator>
  <cp:lastModifiedBy>gargi tendulkar</cp:lastModifiedBy>
  <dcterms:created xsi:type="dcterms:W3CDTF">2021-12-31T11:13:12Z</dcterms:created>
  <dcterms:modified xsi:type="dcterms:W3CDTF">2022-01-02T17:54:36Z</dcterms:modified>
</cp:coreProperties>
</file>